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025" windowHeight="7830" activeTab="1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HTML_CodePage" hidden="1">1252</definedName>
    <definedName name="HTML_Control" localSheetId="0" hidden="1">{"'Sheet1'!$T$28"}</definedName>
    <definedName name="HTML_Control" hidden="1">{"'Sheet1'!$T$28"}</definedName>
    <definedName name="HTML_Description" hidden="1">""</definedName>
    <definedName name="HTML_Email" hidden="1">""</definedName>
    <definedName name="HTML_Header" hidden="1">"Sheet1"</definedName>
    <definedName name="HTML_LastUpdate" hidden="1">"11/14/97"</definedName>
    <definedName name="HTML_LineAfter" hidden="1">FALSE</definedName>
    <definedName name="HTML_LineBefore" hidden="1">FALSE</definedName>
    <definedName name="HTML_Name" hidden="1">"Wally Lau"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"colinear antenna"</definedName>
  </definedNames>
  <calcPr fullCalcOnLoad="1"/>
</workbook>
</file>

<file path=xl/sharedStrings.xml><?xml version="1.0" encoding="utf-8"?>
<sst xmlns="http://schemas.openxmlformats.org/spreadsheetml/2006/main" count="322" uniqueCount="64">
  <si>
    <t>"</t>
  </si>
  <si>
    <t xml:space="preserve"> </t>
  </si>
  <si>
    <t>MHz</t>
  </si>
  <si>
    <t>Enter Frequency in box</t>
  </si>
  <si>
    <t>50 ohm coax</t>
  </si>
  <si>
    <t>Adj. For best SWR</t>
  </si>
  <si>
    <t>1/2 wave  ele.</t>
  </si>
  <si>
    <t>shorted end / standoff</t>
  </si>
  <si>
    <t xml:space="preserve">Convert to metric  </t>
  </si>
  <si>
    <t>N</t>
  </si>
  <si>
    <t xml:space="preserve"> Y or N</t>
  </si>
  <si>
    <t>1/2 wavelength element =</t>
  </si>
  <si>
    <t>Inches</t>
  </si>
  <si>
    <t>CM</t>
  </si>
  <si>
    <t>US</t>
  </si>
  <si>
    <t>METRIC</t>
  </si>
  <si>
    <t>wound on 1/4 inch fiberglass OD rod.</t>
  </si>
  <si>
    <t xml:space="preserve"> long  </t>
  </si>
  <si>
    <t xml:space="preserve"> # 18 Enamel covered wire</t>
  </si>
  <si>
    <t>The spacing of</t>
  </si>
  <si>
    <t xml:space="preserve"> is more critical than</t>
  </si>
  <si>
    <t xml:space="preserve">the number of turns on the coil. </t>
  </si>
  <si>
    <t>=</t>
  </si>
  <si>
    <t xml:space="preserve">  MHz 1/2 w in air </t>
  </si>
  <si>
    <t>#1</t>
  </si>
  <si>
    <t>With end effect</t>
  </si>
  <si>
    <t>wwwb3ayw@windstream.net</t>
  </si>
  <si>
    <t xml:space="preserve">for any questions e mail   </t>
  </si>
  <si>
    <t>Always build to the high side of the band.</t>
  </si>
  <si>
    <t>Example ! 148.00 not 144.00 and then tune to your frequency</t>
  </si>
  <si>
    <t>.</t>
  </si>
  <si>
    <t>146 MHZ = 17.5 inches and 2 inches feed point</t>
  </si>
  <si>
    <t>300 OHM Ladder Line</t>
  </si>
  <si>
    <t>by WB3AYW</t>
  </si>
  <si>
    <t>449.5 MHZ = 6.625 inches and 1.25 inches feed point</t>
  </si>
  <si>
    <t>This would be for on top of a Mountain.</t>
  </si>
  <si>
    <t>147.8 MHZ = 17.1 inches and 2 inches feed point.</t>
  </si>
  <si>
    <t xml:space="preserve">   For a 3 % Downtilt Subtract 1 " from all phaseing coil wire lengths</t>
  </si>
  <si>
    <t>449 MHZ = 5.625 and 5/8 inches feed point</t>
  </si>
  <si>
    <t>For TWO Meters</t>
  </si>
  <si>
    <t>" from phaseing coil lengths</t>
  </si>
  <si>
    <t>for outside pvc tubeing</t>
  </si>
  <si>
    <t>inside pvc</t>
  </si>
  <si>
    <t>This program is for VHF/UHF only Not HF!</t>
  </si>
  <si>
    <t>449 = 9 ft. long</t>
  </si>
  <si>
    <t xml:space="preserve"> - 5 el.</t>
  </si>
  <si>
    <t xml:space="preserve">  - 5 el.</t>
  </si>
  <si>
    <t>by  WB3AYW    and    KK1CW</t>
  </si>
  <si>
    <t>For Two Meters only!</t>
  </si>
  <si>
    <t>Cut ladder line to 20 inches.</t>
  </si>
  <si>
    <t>Bare 1/4 inch on open end and short, solder!</t>
  </si>
  <si>
    <t>Then trim ladder line to 19 inches.</t>
  </si>
  <si>
    <t>On the open end bare 1/4 inch on one side to</t>
  </si>
  <si>
    <t>solder to the antenna radiator.</t>
  </si>
  <si>
    <t>Or call 706 745 7099 EST days only.</t>
  </si>
  <si>
    <t>19"</t>
  </si>
  <si>
    <t>___</t>
  </si>
  <si>
    <t>__</t>
  </si>
  <si>
    <t>_____</t>
  </si>
  <si>
    <t>?</t>
  </si>
  <si>
    <t xml:space="preserve">C tubing         </t>
  </si>
  <si>
    <t>1/2 " PVC tubing</t>
  </si>
  <si>
    <t>34T=146 MHZ</t>
  </si>
  <si>
    <t xml:space="preserve">147 = 27 ft long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</si>
</sst>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" borderId="0" xfId="0" applyFill="1" applyAlignment="1">
      <alignment/>
    </xf>
    <xf numFmtId="0" fontId="2" fillId="0" borderId="1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0" fillId="4" borderId="0" xfId="0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66" fontId="4" fillId="5" borderId="2" xfId="0" applyNumberFormat="1" applyFont="1" applyFill="1" applyBorder="1" applyAlignment="1" applyProtection="1">
      <alignment/>
      <protection locked="0"/>
    </xf>
    <xf numFmtId="166" fontId="6" fillId="0" borderId="1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0" borderId="0" xfId="0" applyAlignment="1" quotePrefix="1">
      <alignment/>
    </xf>
    <xf numFmtId="0" fontId="11" fillId="0" borderId="0" xfId="20" applyFont="1" applyBorder="1" applyAlignment="1">
      <alignment/>
    </xf>
    <xf numFmtId="0" fontId="1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81</xdr:row>
      <xdr:rowOff>38100</xdr:rowOff>
    </xdr:from>
    <xdr:to>
      <xdr:col>7</xdr:col>
      <xdr:colOff>47625</xdr:colOff>
      <xdr:row>85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085850" y="11591925"/>
          <a:ext cx="152400" cy="56197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99</xdr:row>
      <xdr:rowOff>142875</xdr:rowOff>
    </xdr:from>
    <xdr:to>
      <xdr:col>7</xdr:col>
      <xdr:colOff>38100</xdr:colOff>
      <xdr:row>100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114425" y="14401800"/>
          <a:ext cx="114300" cy="762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69</xdr:row>
      <xdr:rowOff>19050</xdr:rowOff>
    </xdr:from>
    <xdr:to>
      <xdr:col>22</xdr:col>
      <xdr:colOff>123825</xdr:colOff>
      <xdr:row>69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390900" y="10020300"/>
          <a:ext cx="419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64</xdr:row>
      <xdr:rowOff>0</xdr:rowOff>
    </xdr:from>
    <xdr:to>
      <xdr:col>10</xdr:col>
      <xdr:colOff>238125</xdr:colOff>
      <xdr:row>71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657350" y="91916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73</xdr:row>
      <xdr:rowOff>57150</xdr:rowOff>
    </xdr:from>
    <xdr:to>
      <xdr:col>10</xdr:col>
      <xdr:colOff>228600</xdr:colOff>
      <xdr:row>76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647825" y="10629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76</xdr:row>
      <xdr:rowOff>114300</xdr:rowOff>
    </xdr:from>
    <xdr:to>
      <xdr:col>7</xdr:col>
      <xdr:colOff>47625</xdr:colOff>
      <xdr:row>81</xdr:row>
      <xdr:rowOff>85725</xdr:rowOff>
    </xdr:to>
    <xdr:sp>
      <xdr:nvSpPr>
        <xdr:cNvPr id="6" name="AutoShape 6"/>
        <xdr:cNvSpPr>
          <a:spLocks/>
        </xdr:cNvSpPr>
      </xdr:nvSpPr>
      <xdr:spPr>
        <a:xfrm flipH="1">
          <a:off x="1085850" y="11068050"/>
          <a:ext cx="152400" cy="5715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78</xdr:row>
      <xdr:rowOff>0</xdr:rowOff>
    </xdr:from>
    <xdr:to>
      <xdr:col>10</xdr:col>
      <xdr:colOff>228600</xdr:colOff>
      <xdr:row>80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647825" y="11172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82</xdr:row>
      <xdr:rowOff>28575</xdr:rowOff>
    </xdr:from>
    <xdr:to>
      <xdr:col>10</xdr:col>
      <xdr:colOff>228600</xdr:colOff>
      <xdr:row>84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647825" y="11744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81</xdr:row>
      <xdr:rowOff>57150</xdr:rowOff>
    </xdr:from>
    <xdr:to>
      <xdr:col>16</xdr:col>
      <xdr:colOff>123825</xdr:colOff>
      <xdr:row>81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2085975" y="11610975"/>
          <a:ext cx="809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99</xdr:row>
      <xdr:rowOff>133350</xdr:rowOff>
    </xdr:from>
    <xdr:to>
      <xdr:col>9</xdr:col>
      <xdr:colOff>0</xdr:colOff>
      <xdr:row>100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1104900" y="14392275"/>
          <a:ext cx="257175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98</xdr:row>
      <xdr:rowOff>133350</xdr:rowOff>
    </xdr:from>
    <xdr:to>
      <xdr:col>5</xdr:col>
      <xdr:colOff>104775</xdr:colOff>
      <xdr:row>99</xdr:row>
      <xdr:rowOff>66675</xdr:rowOff>
    </xdr:to>
    <xdr:sp>
      <xdr:nvSpPr>
        <xdr:cNvPr id="11" name="Oval 11"/>
        <xdr:cNvSpPr>
          <a:spLocks/>
        </xdr:cNvSpPr>
      </xdr:nvSpPr>
      <xdr:spPr>
        <a:xfrm>
          <a:off x="1009650" y="1423035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98</xdr:row>
      <xdr:rowOff>76200</xdr:rowOff>
    </xdr:from>
    <xdr:to>
      <xdr:col>6</xdr:col>
      <xdr:colOff>47625</xdr:colOff>
      <xdr:row>98</xdr:row>
      <xdr:rowOff>123825</xdr:rowOff>
    </xdr:to>
    <xdr:sp>
      <xdr:nvSpPr>
        <xdr:cNvPr id="12" name="Oval 12"/>
        <xdr:cNvSpPr>
          <a:spLocks/>
        </xdr:cNvSpPr>
      </xdr:nvSpPr>
      <xdr:spPr>
        <a:xfrm>
          <a:off x="1133475" y="141732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99</xdr:row>
      <xdr:rowOff>0</xdr:rowOff>
    </xdr:from>
    <xdr:to>
      <xdr:col>5</xdr:col>
      <xdr:colOff>19050</xdr:colOff>
      <xdr:row>101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09600" y="14258925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47625</xdr:rowOff>
    </xdr:from>
    <xdr:to>
      <xdr:col>5</xdr:col>
      <xdr:colOff>95250</xdr:colOff>
      <xdr:row>101</xdr:row>
      <xdr:rowOff>66675</xdr:rowOff>
    </xdr:to>
    <xdr:sp>
      <xdr:nvSpPr>
        <xdr:cNvPr id="14" name="Line 14"/>
        <xdr:cNvSpPr>
          <a:spLocks/>
        </xdr:cNvSpPr>
      </xdr:nvSpPr>
      <xdr:spPr>
        <a:xfrm flipH="1">
          <a:off x="685800" y="14306550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76200</xdr:rowOff>
    </xdr:from>
    <xdr:to>
      <xdr:col>8</xdr:col>
      <xdr:colOff>47625</xdr:colOff>
      <xdr:row>98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1304925" y="141732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114300</xdr:rowOff>
    </xdr:from>
    <xdr:to>
      <xdr:col>13</xdr:col>
      <xdr:colOff>28575</xdr:colOff>
      <xdr:row>97</xdr:row>
      <xdr:rowOff>47625</xdr:rowOff>
    </xdr:to>
    <xdr:sp>
      <xdr:nvSpPr>
        <xdr:cNvPr id="16" name="Line 16"/>
        <xdr:cNvSpPr>
          <a:spLocks/>
        </xdr:cNvSpPr>
      </xdr:nvSpPr>
      <xdr:spPr>
        <a:xfrm flipH="1">
          <a:off x="1409700" y="13563600"/>
          <a:ext cx="9334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95</xdr:row>
      <xdr:rowOff>28575</xdr:rowOff>
    </xdr:from>
    <xdr:to>
      <xdr:col>10</xdr:col>
      <xdr:colOff>219075</xdr:colOff>
      <xdr:row>96</xdr:row>
      <xdr:rowOff>133350</xdr:rowOff>
    </xdr:to>
    <xdr:sp>
      <xdr:nvSpPr>
        <xdr:cNvPr id="17" name="Line 17"/>
        <xdr:cNvSpPr>
          <a:spLocks/>
        </xdr:cNvSpPr>
      </xdr:nvSpPr>
      <xdr:spPr>
        <a:xfrm flipV="1">
          <a:off x="1638300" y="13639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98</xdr:row>
      <xdr:rowOff>38100</xdr:rowOff>
    </xdr:from>
    <xdr:to>
      <xdr:col>10</xdr:col>
      <xdr:colOff>209550</xdr:colOff>
      <xdr:row>99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1628775" y="14135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90</xdr:row>
      <xdr:rowOff>76200</xdr:rowOff>
    </xdr:from>
    <xdr:to>
      <xdr:col>10</xdr:col>
      <xdr:colOff>238125</xdr:colOff>
      <xdr:row>94</xdr:row>
      <xdr:rowOff>9525</xdr:rowOff>
    </xdr:to>
    <xdr:sp>
      <xdr:nvSpPr>
        <xdr:cNvPr id="19" name="Line 19"/>
        <xdr:cNvSpPr>
          <a:spLocks/>
        </xdr:cNvSpPr>
      </xdr:nvSpPr>
      <xdr:spPr>
        <a:xfrm>
          <a:off x="1647825" y="12877800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85</xdr:row>
      <xdr:rowOff>38100</xdr:rowOff>
    </xdr:from>
    <xdr:to>
      <xdr:col>10</xdr:col>
      <xdr:colOff>228600</xdr:colOff>
      <xdr:row>89</xdr:row>
      <xdr:rowOff>123825</xdr:rowOff>
    </xdr:to>
    <xdr:sp>
      <xdr:nvSpPr>
        <xdr:cNvPr id="20" name="Line 20"/>
        <xdr:cNvSpPr>
          <a:spLocks/>
        </xdr:cNvSpPr>
      </xdr:nvSpPr>
      <xdr:spPr>
        <a:xfrm flipV="1">
          <a:off x="1638300" y="12134850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98</xdr:row>
      <xdr:rowOff>104775</xdr:rowOff>
    </xdr:from>
    <xdr:to>
      <xdr:col>8</xdr:col>
      <xdr:colOff>28575</xdr:colOff>
      <xdr:row>99</xdr:row>
      <xdr:rowOff>66675</xdr:rowOff>
    </xdr:to>
    <xdr:sp>
      <xdr:nvSpPr>
        <xdr:cNvPr id="21" name="Line 21"/>
        <xdr:cNvSpPr>
          <a:spLocks/>
        </xdr:cNvSpPr>
      </xdr:nvSpPr>
      <xdr:spPr>
        <a:xfrm flipV="1">
          <a:off x="1057275" y="1420177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98</xdr:row>
      <xdr:rowOff>104775</xdr:rowOff>
    </xdr:from>
    <xdr:to>
      <xdr:col>6</xdr:col>
      <xdr:colOff>28575</xdr:colOff>
      <xdr:row>99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1047750" y="14201775"/>
          <a:ext cx="114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64</xdr:row>
      <xdr:rowOff>0</xdr:rowOff>
    </xdr:from>
    <xdr:to>
      <xdr:col>7</xdr:col>
      <xdr:colOff>47625</xdr:colOff>
      <xdr:row>64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85850" y="9191625"/>
          <a:ext cx="152400" cy="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64</xdr:row>
      <xdr:rowOff>0</xdr:rowOff>
    </xdr:from>
    <xdr:to>
      <xdr:col>7</xdr:col>
      <xdr:colOff>47625</xdr:colOff>
      <xdr:row>64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085850" y="9191625"/>
          <a:ext cx="152400" cy="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64</xdr:row>
      <xdr:rowOff>0</xdr:rowOff>
    </xdr:from>
    <xdr:to>
      <xdr:col>10</xdr:col>
      <xdr:colOff>228600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647825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64</xdr:row>
      <xdr:rowOff>0</xdr:rowOff>
    </xdr:from>
    <xdr:to>
      <xdr:col>10</xdr:col>
      <xdr:colOff>228600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1647825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64</xdr:row>
      <xdr:rowOff>0</xdr:rowOff>
    </xdr:from>
    <xdr:to>
      <xdr:col>10</xdr:col>
      <xdr:colOff>238125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65735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64</xdr:row>
      <xdr:rowOff>0</xdr:rowOff>
    </xdr:from>
    <xdr:to>
      <xdr:col>10</xdr:col>
      <xdr:colOff>228600</xdr:colOff>
      <xdr:row>64</xdr:row>
      <xdr:rowOff>0</xdr:rowOff>
    </xdr:to>
    <xdr:sp>
      <xdr:nvSpPr>
        <xdr:cNvPr id="28" name="Line 28"/>
        <xdr:cNvSpPr>
          <a:spLocks/>
        </xdr:cNvSpPr>
      </xdr:nvSpPr>
      <xdr:spPr>
        <a:xfrm>
          <a:off x="1647825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60</xdr:row>
      <xdr:rowOff>38100</xdr:rowOff>
    </xdr:from>
    <xdr:to>
      <xdr:col>7</xdr:col>
      <xdr:colOff>47625</xdr:colOff>
      <xdr:row>64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085850" y="8686800"/>
          <a:ext cx="152400" cy="5048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</xdr:row>
      <xdr:rowOff>0</xdr:rowOff>
    </xdr:from>
    <xdr:to>
      <xdr:col>7</xdr:col>
      <xdr:colOff>47625</xdr:colOff>
      <xdr:row>60</xdr:row>
      <xdr:rowOff>85725</xdr:rowOff>
    </xdr:to>
    <xdr:sp>
      <xdr:nvSpPr>
        <xdr:cNvPr id="30" name="AutoShape 30"/>
        <xdr:cNvSpPr>
          <a:spLocks/>
        </xdr:cNvSpPr>
      </xdr:nvSpPr>
      <xdr:spPr>
        <a:xfrm flipH="1">
          <a:off x="1085850" y="826770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57</xdr:row>
      <xdr:rowOff>0</xdr:rowOff>
    </xdr:from>
    <xdr:to>
      <xdr:col>10</xdr:col>
      <xdr:colOff>228600</xdr:colOff>
      <xdr:row>59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1647825" y="8267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61</xdr:row>
      <xdr:rowOff>28575</xdr:rowOff>
    </xdr:from>
    <xdr:to>
      <xdr:col>10</xdr:col>
      <xdr:colOff>228600</xdr:colOff>
      <xdr:row>63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1647825" y="8839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0</xdr:rowOff>
    </xdr:from>
    <xdr:to>
      <xdr:col>10</xdr:col>
      <xdr:colOff>238125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657350" y="63436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53</xdr:row>
      <xdr:rowOff>57150</xdr:rowOff>
    </xdr:from>
    <xdr:to>
      <xdr:col>10</xdr:col>
      <xdr:colOff>228600</xdr:colOff>
      <xdr:row>56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1647825" y="7781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085850" y="6343650"/>
          <a:ext cx="152400" cy="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40</xdr:row>
      <xdr:rowOff>38100</xdr:rowOff>
    </xdr:from>
    <xdr:to>
      <xdr:col>7</xdr:col>
      <xdr:colOff>47625</xdr:colOff>
      <xdr:row>44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085850" y="5838825"/>
          <a:ext cx="152400" cy="5048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7</xdr:col>
      <xdr:colOff>47625</xdr:colOff>
      <xdr:row>40</xdr:row>
      <xdr:rowOff>85725</xdr:rowOff>
    </xdr:to>
    <xdr:sp>
      <xdr:nvSpPr>
        <xdr:cNvPr id="37" name="AutoShape 37"/>
        <xdr:cNvSpPr>
          <a:spLocks/>
        </xdr:cNvSpPr>
      </xdr:nvSpPr>
      <xdr:spPr>
        <a:xfrm flipH="1">
          <a:off x="1085850" y="5419725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37</xdr:row>
      <xdr:rowOff>0</xdr:rowOff>
    </xdr:from>
    <xdr:to>
      <xdr:col>10</xdr:col>
      <xdr:colOff>228600</xdr:colOff>
      <xdr:row>39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1647825" y="5419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41</xdr:row>
      <xdr:rowOff>28575</xdr:rowOff>
    </xdr:from>
    <xdr:to>
      <xdr:col>10</xdr:col>
      <xdr:colOff>228600</xdr:colOff>
      <xdr:row>43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1647825" y="5991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0</xdr:rowOff>
    </xdr:from>
    <xdr:to>
      <xdr:col>10</xdr:col>
      <xdr:colOff>238125</xdr:colOff>
      <xdr:row>31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657350" y="34956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33</xdr:row>
      <xdr:rowOff>57150</xdr:rowOff>
    </xdr:from>
    <xdr:to>
      <xdr:col>10</xdr:col>
      <xdr:colOff>228600</xdr:colOff>
      <xdr:row>36</xdr:row>
      <xdr:rowOff>133350</xdr:rowOff>
    </xdr:to>
    <xdr:sp>
      <xdr:nvSpPr>
        <xdr:cNvPr id="41" name="Line 41"/>
        <xdr:cNvSpPr>
          <a:spLocks/>
        </xdr:cNvSpPr>
      </xdr:nvSpPr>
      <xdr:spPr>
        <a:xfrm>
          <a:off x="1647825" y="493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20</xdr:row>
      <xdr:rowOff>38100</xdr:rowOff>
    </xdr:from>
    <xdr:to>
      <xdr:col>7</xdr:col>
      <xdr:colOff>47625</xdr:colOff>
      <xdr:row>24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085850" y="2990850"/>
          <a:ext cx="152400" cy="5048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0</xdr:rowOff>
    </xdr:from>
    <xdr:to>
      <xdr:col>7</xdr:col>
      <xdr:colOff>47625</xdr:colOff>
      <xdr:row>20</xdr:row>
      <xdr:rowOff>85725</xdr:rowOff>
    </xdr:to>
    <xdr:sp>
      <xdr:nvSpPr>
        <xdr:cNvPr id="43" name="AutoShape 43"/>
        <xdr:cNvSpPr>
          <a:spLocks/>
        </xdr:cNvSpPr>
      </xdr:nvSpPr>
      <xdr:spPr>
        <a:xfrm flipH="1">
          <a:off x="1085850" y="257175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17</xdr:row>
      <xdr:rowOff>0</xdr:rowOff>
    </xdr:from>
    <xdr:to>
      <xdr:col>10</xdr:col>
      <xdr:colOff>228600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V="1">
          <a:off x="1647825" y="2571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21</xdr:row>
      <xdr:rowOff>28575</xdr:rowOff>
    </xdr:from>
    <xdr:to>
      <xdr:col>10</xdr:col>
      <xdr:colOff>228600</xdr:colOff>
      <xdr:row>23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1647825" y="3143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4</xdr:row>
      <xdr:rowOff>0</xdr:rowOff>
    </xdr:from>
    <xdr:to>
      <xdr:col>10</xdr:col>
      <xdr:colOff>238125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1657350" y="6477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13</xdr:row>
      <xdr:rowOff>57150</xdr:rowOff>
    </xdr:from>
    <xdr:to>
      <xdr:col>10</xdr:col>
      <xdr:colOff>228600</xdr:colOff>
      <xdr:row>16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1647825" y="2085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98</xdr:row>
      <xdr:rowOff>85725</xdr:rowOff>
    </xdr:from>
    <xdr:to>
      <xdr:col>23</xdr:col>
      <xdr:colOff>66675</xdr:colOff>
      <xdr:row>98</xdr:row>
      <xdr:rowOff>95250</xdr:rowOff>
    </xdr:to>
    <xdr:sp>
      <xdr:nvSpPr>
        <xdr:cNvPr id="48" name="Line 48"/>
        <xdr:cNvSpPr>
          <a:spLocks/>
        </xdr:cNvSpPr>
      </xdr:nvSpPr>
      <xdr:spPr>
        <a:xfrm flipH="1" flipV="1">
          <a:off x="3152775" y="141827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81</xdr:row>
      <xdr:rowOff>38100</xdr:rowOff>
    </xdr:from>
    <xdr:to>
      <xdr:col>7</xdr:col>
      <xdr:colOff>47625</xdr:colOff>
      <xdr:row>85</xdr:row>
      <xdr:rowOff>57150</xdr:rowOff>
    </xdr:to>
    <xdr:sp>
      <xdr:nvSpPr>
        <xdr:cNvPr id="1" name="AutoShape 50"/>
        <xdr:cNvSpPr>
          <a:spLocks/>
        </xdr:cNvSpPr>
      </xdr:nvSpPr>
      <xdr:spPr>
        <a:xfrm>
          <a:off x="1085850" y="11591925"/>
          <a:ext cx="152400" cy="56197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99</xdr:row>
      <xdr:rowOff>142875</xdr:rowOff>
    </xdr:from>
    <xdr:to>
      <xdr:col>7</xdr:col>
      <xdr:colOff>38100</xdr:colOff>
      <xdr:row>100</xdr:row>
      <xdr:rowOff>57150</xdr:rowOff>
    </xdr:to>
    <xdr:sp>
      <xdr:nvSpPr>
        <xdr:cNvPr id="2" name="Rectangle 68"/>
        <xdr:cNvSpPr>
          <a:spLocks/>
        </xdr:cNvSpPr>
      </xdr:nvSpPr>
      <xdr:spPr>
        <a:xfrm>
          <a:off x="1114425" y="14401800"/>
          <a:ext cx="114300" cy="762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69</xdr:row>
      <xdr:rowOff>19050</xdr:rowOff>
    </xdr:from>
    <xdr:to>
      <xdr:col>22</xdr:col>
      <xdr:colOff>123825</xdr:colOff>
      <xdr:row>69</xdr:row>
      <xdr:rowOff>152400</xdr:rowOff>
    </xdr:to>
    <xdr:sp>
      <xdr:nvSpPr>
        <xdr:cNvPr id="3" name="Line 71"/>
        <xdr:cNvSpPr>
          <a:spLocks/>
        </xdr:cNvSpPr>
      </xdr:nvSpPr>
      <xdr:spPr>
        <a:xfrm>
          <a:off x="3390900" y="10020300"/>
          <a:ext cx="419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64</xdr:row>
      <xdr:rowOff>0</xdr:rowOff>
    </xdr:from>
    <xdr:to>
      <xdr:col>10</xdr:col>
      <xdr:colOff>238125</xdr:colOff>
      <xdr:row>71</xdr:row>
      <xdr:rowOff>0</xdr:rowOff>
    </xdr:to>
    <xdr:sp>
      <xdr:nvSpPr>
        <xdr:cNvPr id="4" name="Line 73"/>
        <xdr:cNvSpPr>
          <a:spLocks/>
        </xdr:cNvSpPr>
      </xdr:nvSpPr>
      <xdr:spPr>
        <a:xfrm flipV="1">
          <a:off x="1657350" y="91916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73</xdr:row>
      <xdr:rowOff>57150</xdr:rowOff>
    </xdr:from>
    <xdr:to>
      <xdr:col>10</xdr:col>
      <xdr:colOff>228600</xdr:colOff>
      <xdr:row>76</xdr:row>
      <xdr:rowOff>133350</xdr:rowOff>
    </xdr:to>
    <xdr:sp>
      <xdr:nvSpPr>
        <xdr:cNvPr id="5" name="Line 74"/>
        <xdr:cNvSpPr>
          <a:spLocks/>
        </xdr:cNvSpPr>
      </xdr:nvSpPr>
      <xdr:spPr>
        <a:xfrm>
          <a:off x="1647825" y="10629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76</xdr:row>
      <xdr:rowOff>114300</xdr:rowOff>
    </xdr:from>
    <xdr:to>
      <xdr:col>7</xdr:col>
      <xdr:colOff>47625</xdr:colOff>
      <xdr:row>81</xdr:row>
      <xdr:rowOff>85725</xdr:rowOff>
    </xdr:to>
    <xdr:sp>
      <xdr:nvSpPr>
        <xdr:cNvPr id="6" name="AutoShape 76"/>
        <xdr:cNvSpPr>
          <a:spLocks/>
        </xdr:cNvSpPr>
      </xdr:nvSpPr>
      <xdr:spPr>
        <a:xfrm flipH="1">
          <a:off x="1085850" y="11068050"/>
          <a:ext cx="152400" cy="5715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78</xdr:row>
      <xdr:rowOff>0</xdr:rowOff>
    </xdr:from>
    <xdr:to>
      <xdr:col>10</xdr:col>
      <xdr:colOff>228600</xdr:colOff>
      <xdr:row>80</xdr:row>
      <xdr:rowOff>9525</xdr:rowOff>
    </xdr:to>
    <xdr:sp>
      <xdr:nvSpPr>
        <xdr:cNvPr id="7" name="Line 78"/>
        <xdr:cNvSpPr>
          <a:spLocks/>
        </xdr:cNvSpPr>
      </xdr:nvSpPr>
      <xdr:spPr>
        <a:xfrm flipV="1">
          <a:off x="1647825" y="11172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82</xdr:row>
      <xdr:rowOff>28575</xdr:rowOff>
    </xdr:from>
    <xdr:to>
      <xdr:col>10</xdr:col>
      <xdr:colOff>228600</xdr:colOff>
      <xdr:row>84</xdr:row>
      <xdr:rowOff>114300</xdr:rowOff>
    </xdr:to>
    <xdr:sp>
      <xdr:nvSpPr>
        <xdr:cNvPr id="8" name="Line 79"/>
        <xdr:cNvSpPr>
          <a:spLocks/>
        </xdr:cNvSpPr>
      </xdr:nvSpPr>
      <xdr:spPr>
        <a:xfrm>
          <a:off x="1647825" y="11744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81</xdr:row>
      <xdr:rowOff>57150</xdr:rowOff>
    </xdr:from>
    <xdr:to>
      <xdr:col>16</xdr:col>
      <xdr:colOff>123825</xdr:colOff>
      <xdr:row>81</xdr:row>
      <xdr:rowOff>76200</xdr:rowOff>
    </xdr:to>
    <xdr:sp>
      <xdr:nvSpPr>
        <xdr:cNvPr id="9" name="Line 80"/>
        <xdr:cNvSpPr>
          <a:spLocks/>
        </xdr:cNvSpPr>
      </xdr:nvSpPr>
      <xdr:spPr>
        <a:xfrm flipH="1">
          <a:off x="2085975" y="11610975"/>
          <a:ext cx="809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99</xdr:row>
      <xdr:rowOff>133350</xdr:rowOff>
    </xdr:from>
    <xdr:to>
      <xdr:col>9</xdr:col>
      <xdr:colOff>0</xdr:colOff>
      <xdr:row>100</xdr:row>
      <xdr:rowOff>57150</xdr:rowOff>
    </xdr:to>
    <xdr:sp>
      <xdr:nvSpPr>
        <xdr:cNvPr id="10" name="Rectangle 81"/>
        <xdr:cNvSpPr>
          <a:spLocks/>
        </xdr:cNvSpPr>
      </xdr:nvSpPr>
      <xdr:spPr>
        <a:xfrm>
          <a:off x="1104900" y="14392275"/>
          <a:ext cx="257175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98</xdr:row>
      <xdr:rowOff>133350</xdr:rowOff>
    </xdr:from>
    <xdr:to>
      <xdr:col>5</xdr:col>
      <xdr:colOff>104775</xdr:colOff>
      <xdr:row>99</xdr:row>
      <xdr:rowOff>66675</xdr:rowOff>
    </xdr:to>
    <xdr:sp>
      <xdr:nvSpPr>
        <xdr:cNvPr id="11" name="Oval 82"/>
        <xdr:cNvSpPr>
          <a:spLocks/>
        </xdr:cNvSpPr>
      </xdr:nvSpPr>
      <xdr:spPr>
        <a:xfrm>
          <a:off x="1009650" y="1423035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98</xdr:row>
      <xdr:rowOff>76200</xdr:rowOff>
    </xdr:from>
    <xdr:to>
      <xdr:col>6</xdr:col>
      <xdr:colOff>47625</xdr:colOff>
      <xdr:row>98</xdr:row>
      <xdr:rowOff>123825</xdr:rowOff>
    </xdr:to>
    <xdr:sp>
      <xdr:nvSpPr>
        <xdr:cNvPr id="12" name="Oval 83"/>
        <xdr:cNvSpPr>
          <a:spLocks/>
        </xdr:cNvSpPr>
      </xdr:nvSpPr>
      <xdr:spPr>
        <a:xfrm>
          <a:off x="1133475" y="141732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99</xdr:row>
      <xdr:rowOff>0</xdr:rowOff>
    </xdr:from>
    <xdr:to>
      <xdr:col>5</xdr:col>
      <xdr:colOff>19050</xdr:colOff>
      <xdr:row>101</xdr:row>
      <xdr:rowOff>19050</xdr:rowOff>
    </xdr:to>
    <xdr:sp>
      <xdr:nvSpPr>
        <xdr:cNvPr id="13" name="Line 84"/>
        <xdr:cNvSpPr>
          <a:spLocks/>
        </xdr:cNvSpPr>
      </xdr:nvSpPr>
      <xdr:spPr>
        <a:xfrm flipH="1">
          <a:off x="609600" y="14258925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47625</xdr:rowOff>
    </xdr:from>
    <xdr:to>
      <xdr:col>5</xdr:col>
      <xdr:colOff>95250</xdr:colOff>
      <xdr:row>101</xdr:row>
      <xdr:rowOff>66675</xdr:rowOff>
    </xdr:to>
    <xdr:sp>
      <xdr:nvSpPr>
        <xdr:cNvPr id="14" name="Line 85"/>
        <xdr:cNvSpPr>
          <a:spLocks/>
        </xdr:cNvSpPr>
      </xdr:nvSpPr>
      <xdr:spPr>
        <a:xfrm flipH="1">
          <a:off x="685800" y="14306550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76200</xdr:rowOff>
    </xdr:from>
    <xdr:to>
      <xdr:col>8</xdr:col>
      <xdr:colOff>47625</xdr:colOff>
      <xdr:row>98</xdr:row>
      <xdr:rowOff>123825</xdr:rowOff>
    </xdr:to>
    <xdr:sp>
      <xdr:nvSpPr>
        <xdr:cNvPr id="15" name="Oval 89"/>
        <xdr:cNvSpPr>
          <a:spLocks/>
        </xdr:cNvSpPr>
      </xdr:nvSpPr>
      <xdr:spPr>
        <a:xfrm>
          <a:off x="1304925" y="141732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114300</xdr:rowOff>
    </xdr:from>
    <xdr:to>
      <xdr:col>13</xdr:col>
      <xdr:colOff>28575</xdr:colOff>
      <xdr:row>97</xdr:row>
      <xdr:rowOff>47625</xdr:rowOff>
    </xdr:to>
    <xdr:sp>
      <xdr:nvSpPr>
        <xdr:cNvPr id="16" name="Line 90"/>
        <xdr:cNvSpPr>
          <a:spLocks/>
        </xdr:cNvSpPr>
      </xdr:nvSpPr>
      <xdr:spPr>
        <a:xfrm flipH="1">
          <a:off x="1409700" y="13563600"/>
          <a:ext cx="9334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95</xdr:row>
      <xdr:rowOff>28575</xdr:rowOff>
    </xdr:from>
    <xdr:to>
      <xdr:col>10</xdr:col>
      <xdr:colOff>219075</xdr:colOff>
      <xdr:row>96</xdr:row>
      <xdr:rowOff>133350</xdr:rowOff>
    </xdr:to>
    <xdr:sp>
      <xdr:nvSpPr>
        <xdr:cNvPr id="17" name="Line 91"/>
        <xdr:cNvSpPr>
          <a:spLocks/>
        </xdr:cNvSpPr>
      </xdr:nvSpPr>
      <xdr:spPr>
        <a:xfrm flipV="1">
          <a:off x="1638300" y="13639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98</xdr:row>
      <xdr:rowOff>38100</xdr:rowOff>
    </xdr:from>
    <xdr:to>
      <xdr:col>10</xdr:col>
      <xdr:colOff>209550</xdr:colOff>
      <xdr:row>99</xdr:row>
      <xdr:rowOff>133350</xdr:rowOff>
    </xdr:to>
    <xdr:sp>
      <xdr:nvSpPr>
        <xdr:cNvPr id="18" name="Line 92"/>
        <xdr:cNvSpPr>
          <a:spLocks/>
        </xdr:cNvSpPr>
      </xdr:nvSpPr>
      <xdr:spPr>
        <a:xfrm>
          <a:off x="1628775" y="14135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91</xdr:row>
      <xdr:rowOff>9525</xdr:rowOff>
    </xdr:from>
    <xdr:to>
      <xdr:col>10</xdr:col>
      <xdr:colOff>209550</xdr:colOff>
      <xdr:row>94</xdr:row>
      <xdr:rowOff>104775</xdr:rowOff>
    </xdr:to>
    <xdr:sp>
      <xdr:nvSpPr>
        <xdr:cNvPr id="19" name="Line 93"/>
        <xdr:cNvSpPr>
          <a:spLocks/>
        </xdr:cNvSpPr>
      </xdr:nvSpPr>
      <xdr:spPr>
        <a:xfrm>
          <a:off x="1628775" y="129730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85</xdr:row>
      <xdr:rowOff>38100</xdr:rowOff>
    </xdr:from>
    <xdr:to>
      <xdr:col>10</xdr:col>
      <xdr:colOff>228600</xdr:colOff>
      <xdr:row>89</xdr:row>
      <xdr:rowOff>123825</xdr:rowOff>
    </xdr:to>
    <xdr:sp>
      <xdr:nvSpPr>
        <xdr:cNvPr id="20" name="Line 94"/>
        <xdr:cNvSpPr>
          <a:spLocks/>
        </xdr:cNvSpPr>
      </xdr:nvSpPr>
      <xdr:spPr>
        <a:xfrm flipV="1">
          <a:off x="1638300" y="12134850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98</xdr:row>
      <xdr:rowOff>104775</xdr:rowOff>
    </xdr:from>
    <xdr:to>
      <xdr:col>8</xdr:col>
      <xdr:colOff>28575</xdr:colOff>
      <xdr:row>99</xdr:row>
      <xdr:rowOff>66675</xdr:rowOff>
    </xdr:to>
    <xdr:sp>
      <xdr:nvSpPr>
        <xdr:cNvPr id="21" name="Line 96"/>
        <xdr:cNvSpPr>
          <a:spLocks/>
        </xdr:cNvSpPr>
      </xdr:nvSpPr>
      <xdr:spPr>
        <a:xfrm flipV="1">
          <a:off x="1057275" y="1420177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98</xdr:row>
      <xdr:rowOff>104775</xdr:rowOff>
    </xdr:from>
    <xdr:to>
      <xdr:col>6</xdr:col>
      <xdr:colOff>28575</xdr:colOff>
      <xdr:row>99</xdr:row>
      <xdr:rowOff>19050</xdr:rowOff>
    </xdr:to>
    <xdr:sp>
      <xdr:nvSpPr>
        <xdr:cNvPr id="22" name="Line 97"/>
        <xdr:cNvSpPr>
          <a:spLocks/>
        </xdr:cNvSpPr>
      </xdr:nvSpPr>
      <xdr:spPr>
        <a:xfrm flipV="1">
          <a:off x="1047750" y="14201775"/>
          <a:ext cx="114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64</xdr:row>
      <xdr:rowOff>0</xdr:rowOff>
    </xdr:from>
    <xdr:to>
      <xdr:col>7</xdr:col>
      <xdr:colOff>47625</xdr:colOff>
      <xdr:row>64</xdr:row>
      <xdr:rowOff>0</xdr:rowOff>
    </xdr:to>
    <xdr:sp>
      <xdr:nvSpPr>
        <xdr:cNvPr id="23" name="AutoShape 101"/>
        <xdr:cNvSpPr>
          <a:spLocks/>
        </xdr:cNvSpPr>
      </xdr:nvSpPr>
      <xdr:spPr>
        <a:xfrm>
          <a:off x="1085850" y="9191625"/>
          <a:ext cx="152400" cy="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64</xdr:row>
      <xdr:rowOff>0</xdr:rowOff>
    </xdr:from>
    <xdr:to>
      <xdr:col>7</xdr:col>
      <xdr:colOff>47625</xdr:colOff>
      <xdr:row>64</xdr:row>
      <xdr:rowOff>0</xdr:rowOff>
    </xdr:to>
    <xdr:sp>
      <xdr:nvSpPr>
        <xdr:cNvPr id="24" name="AutoShape 102"/>
        <xdr:cNvSpPr>
          <a:spLocks/>
        </xdr:cNvSpPr>
      </xdr:nvSpPr>
      <xdr:spPr>
        <a:xfrm flipH="1">
          <a:off x="1085850" y="9191625"/>
          <a:ext cx="152400" cy="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64</xdr:row>
      <xdr:rowOff>0</xdr:rowOff>
    </xdr:from>
    <xdr:to>
      <xdr:col>10</xdr:col>
      <xdr:colOff>228600</xdr:colOff>
      <xdr:row>64</xdr:row>
      <xdr:rowOff>0</xdr:rowOff>
    </xdr:to>
    <xdr:sp>
      <xdr:nvSpPr>
        <xdr:cNvPr id="25" name="Line 103"/>
        <xdr:cNvSpPr>
          <a:spLocks/>
        </xdr:cNvSpPr>
      </xdr:nvSpPr>
      <xdr:spPr>
        <a:xfrm flipV="1">
          <a:off x="1647825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64</xdr:row>
      <xdr:rowOff>0</xdr:rowOff>
    </xdr:from>
    <xdr:to>
      <xdr:col>10</xdr:col>
      <xdr:colOff>228600</xdr:colOff>
      <xdr:row>64</xdr:row>
      <xdr:rowOff>0</xdr:rowOff>
    </xdr:to>
    <xdr:sp>
      <xdr:nvSpPr>
        <xdr:cNvPr id="26" name="Line 104"/>
        <xdr:cNvSpPr>
          <a:spLocks/>
        </xdr:cNvSpPr>
      </xdr:nvSpPr>
      <xdr:spPr>
        <a:xfrm>
          <a:off x="1647825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64</xdr:row>
      <xdr:rowOff>0</xdr:rowOff>
    </xdr:from>
    <xdr:to>
      <xdr:col>10</xdr:col>
      <xdr:colOff>238125</xdr:colOff>
      <xdr:row>64</xdr:row>
      <xdr:rowOff>0</xdr:rowOff>
    </xdr:to>
    <xdr:sp>
      <xdr:nvSpPr>
        <xdr:cNvPr id="27" name="Line 107"/>
        <xdr:cNvSpPr>
          <a:spLocks/>
        </xdr:cNvSpPr>
      </xdr:nvSpPr>
      <xdr:spPr>
        <a:xfrm flipV="1">
          <a:off x="165735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64</xdr:row>
      <xdr:rowOff>0</xdr:rowOff>
    </xdr:from>
    <xdr:to>
      <xdr:col>10</xdr:col>
      <xdr:colOff>228600</xdr:colOff>
      <xdr:row>64</xdr:row>
      <xdr:rowOff>0</xdr:rowOff>
    </xdr:to>
    <xdr:sp>
      <xdr:nvSpPr>
        <xdr:cNvPr id="28" name="Line 108"/>
        <xdr:cNvSpPr>
          <a:spLocks/>
        </xdr:cNvSpPr>
      </xdr:nvSpPr>
      <xdr:spPr>
        <a:xfrm>
          <a:off x="1647825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60</xdr:row>
      <xdr:rowOff>38100</xdr:rowOff>
    </xdr:from>
    <xdr:to>
      <xdr:col>7</xdr:col>
      <xdr:colOff>47625</xdr:colOff>
      <xdr:row>64</xdr:row>
      <xdr:rowOff>0</xdr:rowOff>
    </xdr:to>
    <xdr:sp>
      <xdr:nvSpPr>
        <xdr:cNvPr id="29" name="AutoShape 109"/>
        <xdr:cNvSpPr>
          <a:spLocks/>
        </xdr:cNvSpPr>
      </xdr:nvSpPr>
      <xdr:spPr>
        <a:xfrm>
          <a:off x="1085850" y="8686800"/>
          <a:ext cx="152400" cy="5048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</xdr:row>
      <xdr:rowOff>0</xdr:rowOff>
    </xdr:from>
    <xdr:to>
      <xdr:col>7</xdr:col>
      <xdr:colOff>47625</xdr:colOff>
      <xdr:row>60</xdr:row>
      <xdr:rowOff>85725</xdr:rowOff>
    </xdr:to>
    <xdr:sp>
      <xdr:nvSpPr>
        <xdr:cNvPr id="30" name="AutoShape 110"/>
        <xdr:cNvSpPr>
          <a:spLocks/>
        </xdr:cNvSpPr>
      </xdr:nvSpPr>
      <xdr:spPr>
        <a:xfrm flipH="1">
          <a:off x="1085850" y="826770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57</xdr:row>
      <xdr:rowOff>0</xdr:rowOff>
    </xdr:from>
    <xdr:to>
      <xdr:col>10</xdr:col>
      <xdr:colOff>228600</xdr:colOff>
      <xdr:row>59</xdr:row>
      <xdr:rowOff>9525</xdr:rowOff>
    </xdr:to>
    <xdr:sp>
      <xdr:nvSpPr>
        <xdr:cNvPr id="31" name="Line 111"/>
        <xdr:cNvSpPr>
          <a:spLocks/>
        </xdr:cNvSpPr>
      </xdr:nvSpPr>
      <xdr:spPr>
        <a:xfrm flipV="1">
          <a:off x="1647825" y="8267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61</xdr:row>
      <xdr:rowOff>28575</xdr:rowOff>
    </xdr:from>
    <xdr:to>
      <xdr:col>10</xdr:col>
      <xdr:colOff>228600</xdr:colOff>
      <xdr:row>63</xdr:row>
      <xdr:rowOff>114300</xdr:rowOff>
    </xdr:to>
    <xdr:sp>
      <xdr:nvSpPr>
        <xdr:cNvPr id="32" name="Line 112"/>
        <xdr:cNvSpPr>
          <a:spLocks/>
        </xdr:cNvSpPr>
      </xdr:nvSpPr>
      <xdr:spPr>
        <a:xfrm>
          <a:off x="1647825" y="8839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0</xdr:rowOff>
    </xdr:from>
    <xdr:to>
      <xdr:col>10</xdr:col>
      <xdr:colOff>238125</xdr:colOff>
      <xdr:row>51</xdr:row>
      <xdr:rowOff>0</xdr:rowOff>
    </xdr:to>
    <xdr:sp>
      <xdr:nvSpPr>
        <xdr:cNvPr id="33" name="Line 115"/>
        <xdr:cNvSpPr>
          <a:spLocks/>
        </xdr:cNvSpPr>
      </xdr:nvSpPr>
      <xdr:spPr>
        <a:xfrm flipV="1">
          <a:off x="1657350" y="63436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53</xdr:row>
      <xdr:rowOff>57150</xdr:rowOff>
    </xdr:from>
    <xdr:to>
      <xdr:col>10</xdr:col>
      <xdr:colOff>228600</xdr:colOff>
      <xdr:row>56</xdr:row>
      <xdr:rowOff>133350</xdr:rowOff>
    </xdr:to>
    <xdr:sp>
      <xdr:nvSpPr>
        <xdr:cNvPr id="34" name="Line 116"/>
        <xdr:cNvSpPr>
          <a:spLocks/>
        </xdr:cNvSpPr>
      </xdr:nvSpPr>
      <xdr:spPr>
        <a:xfrm>
          <a:off x="1647825" y="7781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35" name="AutoShape 117"/>
        <xdr:cNvSpPr>
          <a:spLocks/>
        </xdr:cNvSpPr>
      </xdr:nvSpPr>
      <xdr:spPr>
        <a:xfrm>
          <a:off x="1085850" y="6343650"/>
          <a:ext cx="152400" cy="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40</xdr:row>
      <xdr:rowOff>38100</xdr:rowOff>
    </xdr:from>
    <xdr:to>
      <xdr:col>7</xdr:col>
      <xdr:colOff>47625</xdr:colOff>
      <xdr:row>44</xdr:row>
      <xdr:rowOff>0</xdr:rowOff>
    </xdr:to>
    <xdr:sp>
      <xdr:nvSpPr>
        <xdr:cNvPr id="36" name="AutoShape 124"/>
        <xdr:cNvSpPr>
          <a:spLocks/>
        </xdr:cNvSpPr>
      </xdr:nvSpPr>
      <xdr:spPr>
        <a:xfrm>
          <a:off x="1085850" y="5838825"/>
          <a:ext cx="152400" cy="5048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7</xdr:col>
      <xdr:colOff>47625</xdr:colOff>
      <xdr:row>40</xdr:row>
      <xdr:rowOff>85725</xdr:rowOff>
    </xdr:to>
    <xdr:sp>
      <xdr:nvSpPr>
        <xdr:cNvPr id="37" name="AutoShape 125"/>
        <xdr:cNvSpPr>
          <a:spLocks/>
        </xdr:cNvSpPr>
      </xdr:nvSpPr>
      <xdr:spPr>
        <a:xfrm flipH="1">
          <a:off x="1085850" y="5419725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37</xdr:row>
      <xdr:rowOff>0</xdr:rowOff>
    </xdr:from>
    <xdr:to>
      <xdr:col>10</xdr:col>
      <xdr:colOff>228600</xdr:colOff>
      <xdr:row>39</xdr:row>
      <xdr:rowOff>9525</xdr:rowOff>
    </xdr:to>
    <xdr:sp>
      <xdr:nvSpPr>
        <xdr:cNvPr id="38" name="Line 126"/>
        <xdr:cNvSpPr>
          <a:spLocks/>
        </xdr:cNvSpPr>
      </xdr:nvSpPr>
      <xdr:spPr>
        <a:xfrm flipV="1">
          <a:off x="1647825" y="5419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41</xdr:row>
      <xdr:rowOff>28575</xdr:rowOff>
    </xdr:from>
    <xdr:to>
      <xdr:col>10</xdr:col>
      <xdr:colOff>228600</xdr:colOff>
      <xdr:row>43</xdr:row>
      <xdr:rowOff>114300</xdr:rowOff>
    </xdr:to>
    <xdr:sp>
      <xdr:nvSpPr>
        <xdr:cNvPr id="39" name="Line 127"/>
        <xdr:cNvSpPr>
          <a:spLocks/>
        </xdr:cNvSpPr>
      </xdr:nvSpPr>
      <xdr:spPr>
        <a:xfrm>
          <a:off x="1647825" y="5991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0</xdr:rowOff>
    </xdr:from>
    <xdr:to>
      <xdr:col>10</xdr:col>
      <xdr:colOff>238125</xdr:colOff>
      <xdr:row>31</xdr:row>
      <xdr:rowOff>0</xdr:rowOff>
    </xdr:to>
    <xdr:sp>
      <xdr:nvSpPr>
        <xdr:cNvPr id="40" name="Line 130"/>
        <xdr:cNvSpPr>
          <a:spLocks/>
        </xdr:cNvSpPr>
      </xdr:nvSpPr>
      <xdr:spPr>
        <a:xfrm flipV="1">
          <a:off x="1657350" y="34956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33</xdr:row>
      <xdr:rowOff>57150</xdr:rowOff>
    </xdr:from>
    <xdr:to>
      <xdr:col>10</xdr:col>
      <xdr:colOff>228600</xdr:colOff>
      <xdr:row>36</xdr:row>
      <xdr:rowOff>133350</xdr:rowOff>
    </xdr:to>
    <xdr:sp>
      <xdr:nvSpPr>
        <xdr:cNvPr id="41" name="Line 131"/>
        <xdr:cNvSpPr>
          <a:spLocks/>
        </xdr:cNvSpPr>
      </xdr:nvSpPr>
      <xdr:spPr>
        <a:xfrm>
          <a:off x="1647825" y="493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20</xdr:row>
      <xdr:rowOff>38100</xdr:rowOff>
    </xdr:from>
    <xdr:to>
      <xdr:col>7</xdr:col>
      <xdr:colOff>47625</xdr:colOff>
      <xdr:row>24</xdr:row>
      <xdr:rowOff>0</xdr:rowOff>
    </xdr:to>
    <xdr:sp>
      <xdr:nvSpPr>
        <xdr:cNvPr id="42" name="AutoShape 132"/>
        <xdr:cNvSpPr>
          <a:spLocks/>
        </xdr:cNvSpPr>
      </xdr:nvSpPr>
      <xdr:spPr>
        <a:xfrm>
          <a:off x="1085850" y="2990850"/>
          <a:ext cx="152400" cy="5048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0</xdr:rowOff>
    </xdr:from>
    <xdr:to>
      <xdr:col>7</xdr:col>
      <xdr:colOff>47625</xdr:colOff>
      <xdr:row>20</xdr:row>
      <xdr:rowOff>85725</xdr:rowOff>
    </xdr:to>
    <xdr:sp>
      <xdr:nvSpPr>
        <xdr:cNvPr id="43" name="AutoShape 133"/>
        <xdr:cNvSpPr>
          <a:spLocks/>
        </xdr:cNvSpPr>
      </xdr:nvSpPr>
      <xdr:spPr>
        <a:xfrm flipH="1">
          <a:off x="1085850" y="257175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17</xdr:row>
      <xdr:rowOff>0</xdr:rowOff>
    </xdr:from>
    <xdr:to>
      <xdr:col>10</xdr:col>
      <xdr:colOff>228600</xdr:colOff>
      <xdr:row>19</xdr:row>
      <xdr:rowOff>9525</xdr:rowOff>
    </xdr:to>
    <xdr:sp>
      <xdr:nvSpPr>
        <xdr:cNvPr id="44" name="Line 134"/>
        <xdr:cNvSpPr>
          <a:spLocks/>
        </xdr:cNvSpPr>
      </xdr:nvSpPr>
      <xdr:spPr>
        <a:xfrm flipV="1">
          <a:off x="1647825" y="2571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21</xdr:row>
      <xdr:rowOff>28575</xdr:rowOff>
    </xdr:from>
    <xdr:to>
      <xdr:col>10</xdr:col>
      <xdr:colOff>228600</xdr:colOff>
      <xdr:row>23</xdr:row>
      <xdr:rowOff>114300</xdr:rowOff>
    </xdr:to>
    <xdr:sp>
      <xdr:nvSpPr>
        <xdr:cNvPr id="45" name="Line 135"/>
        <xdr:cNvSpPr>
          <a:spLocks/>
        </xdr:cNvSpPr>
      </xdr:nvSpPr>
      <xdr:spPr>
        <a:xfrm>
          <a:off x="1647825" y="3143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4</xdr:row>
      <xdr:rowOff>0</xdr:rowOff>
    </xdr:from>
    <xdr:to>
      <xdr:col>10</xdr:col>
      <xdr:colOff>238125</xdr:colOff>
      <xdr:row>11</xdr:row>
      <xdr:rowOff>0</xdr:rowOff>
    </xdr:to>
    <xdr:sp>
      <xdr:nvSpPr>
        <xdr:cNvPr id="46" name="Line 138"/>
        <xdr:cNvSpPr>
          <a:spLocks/>
        </xdr:cNvSpPr>
      </xdr:nvSpPr>
      <xdr:spPr>
        <a:xfrm flipV="1">
          <a:off x="1657350" y="6477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13</xdr:row>
      <xdr:rowOff>57150</xdr:rowOff>
    </xdr:from>
    <xdr:to>
      <xdr:col>10</xdr:col>
      <xdr:colOff>228600</xdr:colOff>
      <xdr:row>16</xdr:row>
      <xdr:rowOff>133350</xdr:rowOff>
    </xdr:to>
    <xdr:sp>
      <xdr:nvSpPr>
        <xdr:cNvPr id="47" name="Line 139"/>
        <xdr:cNvSpPr>
          <a:spLocks/>
        </xdr:cNvSpPr>
      </xdr:nvSpPr>
      <xdr:spPr>
        <a:xfrm>
          <a:off x="1647825" y="2085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98</xdr:row>
      <xdr:rowOff>85725</xdr:rowOff>
    </xdr:from>
    <xdr:to>
      <xdr:col>23</xdr:col>
      <xdr:colOff>66675</xdr:colOff>
      <xdr:row>98</xdr:row>
      <xdr:rowOff>95250</xdr:rowOff>
    </xdr:to>
    <xdr:sp>
      <xdr:nvSpPr>
        <xdr:cNvPr id="48" name="Line 140"/>
        <xdr:cNvSpPr>
          <a:spLocks/>
        </xdr:cNvSpPr>
      </xdr:nvSpPr>
      <xdr:spPr>
        <a:xfrm flipH="1" flipV="1">
          <a:off x="3152775" y="141827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wwb3ayw@windstream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wwb3ayw@windstream.ne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09"/>
  <sheetViews>
    <sheetView zoomScale="125" zoomScaleNormal="125" workbookViewId="0" topLeftCell="A1">
      <selection activeCell="N11" sqref="N11"/>
    </sheetView>
  </sheetViews>
  <sheetFormatPr defaultColWidth="9.140625" defaultRowHeight="12.75"/>
  <cols>
    <col min="1" max="1" width="5.57421875" style="0" customWidth="1"/>
    <col min="2" max="6" width="2.28125" style="0" customWidth="1"/>
    <col min="7" max="7" width="0.85546875" style="0" customWidth="1"/>
    <col min="8" max="8" width="1.7109375" style="0" customWidth="1"/>
    <col min="9" max="10" width="0.85546875" style="0" customWidth="1"/>
    <col min="11" max="11" width="6.57421875" style="0" customWidth="1"/>
    <col min="12" max="12" width="2.28125" style="0" customWidth="1"/>
    <col min="13" max="13" width="4.57421875" style="0" customWidth="1"/>
    <col min="14" max="23" width="2.28125" style="0" customWidth="1"/>
    <col min="24" max="24" width="7.8515625" style="0" customWidth="1"/>
    <col min="25" max="25" width="3.8515625" style="0" customWidth="1"/>
    <col min="26" max="32" width="2.28125" style="0" customWidth="1"/>
  </cols>
  <sheetData>
    <row r="3" ht="12.75">
      <c r="Q3" t="s">
        <v>39</v>
      </c>
    </row>
    <row r="4" spans="12:23" ht="12.75">
      <c r="L4" t="s">
        <v>37</v>
      </c>
      <c r="V4">
        <v>1</v>
      </c>
      <c r="W4" t="s">
        <v>40</v>
      </c>
    </row>
    <row r="5" spans="7:13" ht="12.75">
      <c r="G5" s="21"/>
      <c r="M5" t="s">
        <v>35</v>
      </c>
    </row>
    <row r="6" ht="12.75">
      <c r="G6" s="21"/>
    </row>
    <row r="7" ht="12.75">
      <c r="G7" s="21"/>
    </row>
    <row r="8" spans="5:7" ht="12.75">
      <c r="E8" s="29" t="s">
        <v>6</v>
      </c>
      <c r="G8" s="21"/>
    </row>
    <row r="9" spans="7:18" ht="12.75">
      <c r="G9" s="21"/>
      <c r="K9" s="4"/>
      <c r="Q9" s="2"/>
      <c r="R9" s="7"/>
    </row>
    <row r="10" spans="7:27" ht="13.5" thickBot="1">
      <c r="G10" s="21"/>
      <c r="K10" t="s">
        <v>1</v>
      </c>
      <c r="M10" t="s">
        <v>1</v>
      </c>
      <c r="Z10" s="4"/>
      <c r="AA10" s="2" t="s">
        <v>1</v>
      </c>
    </row>
    <row r="11" spans="7:34" ht="13.5" thickBot="1">
      <c r="G11" s="21"/>
      <c r="K11" s="19" t="s">
        <v>1</v>
      </c>
      <c r="L11" s="2" t="s">
        <v>1</v>
      </c>
      <c r="M11" s="19" t="s">
        <v>1</v>
      </c>
      <c r="Q11" s="27" t="s">
        <v>1</v>
      </c>
      <c r="R11" s="27"/>
      <c r="S11" s="28"/>
      <c r="T11" s="28"/>
      <c r="U11" s="28"/>
      <c r="V11" s="28"/>
      <c r="W11" s="28"/>
      <c r="X11" s="35"/>
      <c r="Y11" s="2"/>
      <c r="AG11" s="42"/>
      <c r="AH11" s="42"/>
    </row>
    <row r="12" spans="7:24" ht="4.5" customHeight="1" thickBot="1">
      <c r="G12" s="21"/>
      <c r="L12" s="2"/>
      <c r="X12" s="20"/>
    </row>
    <row r="13" spans="7:34" ht="13.5" thickBot="1">
      <c r="G13" s="21"/>
      <c r="K13" s="30">
        <f>AG77*0.975</f>
        <v>35.1</v>
      </c>
      <c r="L13" s="2" t="s">
        <v>0</v>
      </c>
      <c r="M13" s="2" t="s">
        <v>25</v>
      </c>
      <c r="W13" s="29"/>
      <c r="X13" s="38"/>
      <c r="Y13" s="2"/>
      <c r="AG13" s="42"/>
      <c r="AH13" s="42"/>
    </row>
    <row r="14" spans="7:34" ht="12.75">
      <c r="G14" s="2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6"/>
      <c r="Y14" s="33"/>
      <c r="Z14" s="33"/>
      <c r="AA14" s="34"/>
      <c r="AB14" s="33"/>
      <c r="AC14" s="33"/>
      <c r="AD14" s="33"/>
      <c r="AE14" s="33"/>
      <c r="AF14" s="49"/>
      <c r="AG14" s="39"/>
      <c r="AH14" s="45"/>
    </row>
    <row r="15" spans="7:34" ht="4.5" customHeight="1">
      <c r="G15" s="21"/>
      <c r="M15" s="13" t="s">
        <v>1</v>
      </c>
      <c r="AG15" s="40"/>
      <c r="AH15" s="43" t="s">
        <v>1</v>
      </c>
    </row>
    <row r="16" spans="7:34" ht="12.75">
      <c r="G16" s="21" t="s">
        <v>1</v>
      </c>
      <c r="K16" s="4"/>
      <c r="M16" s="22"/>
      <c r="N16" s="1"/>
      <c r="O16" s="1"/>
      <c r="P16" s="1"/>
      <c r="Q16" s="1"/>
      <c r="R16" s="1"/>
      <c r="S16" s="1"/>
      <c r="T16" s="1"/>
      <c r="U16" s="1"/>
      <c r="V16" s="1"/>
      <c r="W16" s="1"/>
      <c r="X16" s="17"/>
      <c r="Y16" s="15"/>
      <c r="Z16" s="15"/>
      <c r="AA16" s="16"/>
      <c r="AB16" s="1"/>
      <c r="AC16" s="1"/>
      <c r="AD16" s="1"/>
      <c r="AE16" s="1"/>
      <c r="AF16" s="22"/>
      <c r="AG16" s="41"/>
      <c r="AH16" s="44"/>
    </row>
    <row r="17" spans="1:33" ht="12.75">
      <c r="A17" s="2" t="s">
        <v>1</v>
      </c>
      <c r="C17" t="s">
        <v>1</v>
      </c>
      <c r="G17" s="21"/>
      <c r="K17" s="24" t="s">
        <v>1</v>
      </c>
      <c r="M17" s="11" t="s">
        <v>1</v>
      </c>
      <c r="N17" s="8" t="s">
        <v>1</v>
      </c>
      <c r="O17" s="10"/>
      <c r="P17" s="8"/>
      <c r="Q17" s="9"/>
      <c r="S17" s="9"/>
      <c r="T17" s="9"/>
      <c r="U17" s="9"/>
      <c r="V17" s="9" t="s">
        <v>1</v>
      </c>
      <c r="W17" s="9"/>
      <c r="AG17" s="47">
        <f>IF(X13="n",AG16,AH16)</f>
        <v>0</v>
      </c>
    </row>
    <row r="18" spans="7:26" ht="12.75">
      <c r="G18" s="25"/>
      <c r="K18" s="23" t="s">
        <v>1</v>
      </c>
      <c r="L18" t="s">
        <v>1</v>
      </c>
      <c r="M18" s="8"/>
      <c r="W18" s="48"/>
      <c r="X18" s="31"/>
      <c r="Y18" s="46"/>
      <c r="Z18" s="2"/>
    </row>
    <row r="19" spans="7:26" ht="12.75">
      <c r="G19" s="25"/>
      <c r="M19" s="2"/>
      <c r="S19" s="2"/>
      <c r="W19" s="29"/>
      <c r="X19" s="30"/>
      <c r="Y19" s="2"/>
      <c r="Z19" s="2"/>
    </row>
    <row r="20" spans="7:26" ht="4.5" customHeight="1">
      <c r="G20" s="25"/>
      <c r="Z20" s="12"/>
    </row>
    <row r="21" spans="7:26" ht="12.75">
      <c r="G21" s="25"/>
      <c r="K21" s="32">
        <f>IF(74="N",AG74/2,AG74/2)-0.31</f>
        <v>18.928461538461537</v>
      </c>
      <c r="L21" s="2" t="s">
        <v>0</v>
      </c>
      <c r="M21" s="26"/>
      <c r="N21" s="27"/>
      <c r="O21" s="27"/>
      <c r="P21" s="28"/>
      <c r="Q21" s="28"/>
      <c r="R21" s="28"/>
      <c r="S21" s="28"/>
      <c r="T21" s="28"/>
      <c r="U21" s="28"/>
      <c r="W21" s="29"/>
      <c r="X21" s="32"/>
      <c r="Y21" s="46"/>
      <c r="Z21" s="2"/>
    </row>
    <row r="22" spans="7:24" ht="12.75">
      <c r="G22" s="25"/>
      <c r="K22" s="5" t="s">
        <v>1</v>
      </c>
      <c r="L22" t="s">
        <v>1</v>
      </c>
      <c r="N22" t="s">
        <v>43</v>
      </c>
      <c r="O22" s="2"/>
      <c r="R22" s="26"/>
      <c r="X22" s="26"/>
    </row>
    <row r="23" spans="7:33" ht="4.5" customHeight="1">
      <c r="G23" s="25"/>
      <c r="AG23" s="4"/>
    </row>
    <row r="24" spans="7:25" ht="12.75">
      <c r="G24" s="25"/>
      <c r="K24" s="16" t="s">
        <v>1</v>
      </c>
      <c r="M24" s="37"/>
      <c r="Y24" s="46"/>
    </row>
    <row r="25" ht="12.75">
      <c r="G25" s="21"/>
    </row>
    <row r="26" ht="12.75">
      <c r="G26" s="21"/>
    </row>
    <row r="27" ht="12.75">
      <c r="G27" s="21"/>
    </row>
    <row r="28" spans="5:7" ht="12.75">
      <c r="E28" s="29" t="s">
        <v>6</v>
      </c>
      <c r="G28" s="21"/>
    </row>
    <row r="29" spans="7:18" ht="12.75">
      <c r="G29" s="21"/>
      <c r="K29" s="4"/>
      <c r="M29" t="s">
        <v>1</v>
      </c>
      <c r="Q29" s="2" t="s">
        <v>1</v>
      </c>
      <c r="R29" s="7"/>
    </row>
    <row r="30" spans="7:27" ht="13.5" thickBot="1">
      <c r="G30" s="21"/>
      <c r="K30" t="s">
        <v>1</v>
      </c>
      <c r="M30" t="s">
        <v>1</v>
      </c>
      <c r="Z30" s="4"/>
      <c r="AA30" s="2" t="s">
        <v>1</v>
      </c>
    </row>
    <row r="31" spans="7:34" ht="13.5" thickBot="1">
      <c r="G31" s="21"/>
      <c r="K31" s="19" t="s">
        <v>1</v>
      </c>
      <c r="L31" s="2" t="s">
        <v>1</v>
      </c>
      <c r="M31" s="19"/>
      <c r="Q31" s="27"/>
      <c r="R31" s="27"/>
      <c r="S31" s="28"/>
      <c r="T31" s="28"/>
      <c r="U31" s="28"/>
      <c r="V31" s="28"/>
      <c r="W31" s="28"/>
      <c r="X31" s="35"/>
      <c r="Y31" s="2"/>
      <c r="AG31" s="42"/>
      <c r="AH31" s="42"/>
    </row>
    <row r="32" spans="7:24" ht="4.5" customHeight="1" thickBot="1">
      <c r="G32" s="21"/>
      <c r="L32" s="2"/>
      <c r="X32" s="20"/>
    </row>
    <row r="33" spans="7:34" ht="13.5" thickBot="1">
      <c r="G33" s="21"/>
      <c r="K33" s="30">
        <f>AG77</f>
        <v>36</v>
      </c>
      <c r="L33" s="2" t="s">
        <v>0</v>
      </c>
      <c r="M33" s="2"/>
      <c r="W33" s="29"/>
      <c r="X33" s="38"/>
      <c r="Y33" s="2"/>
      <c r="AG33" s="42"/>
      <c r="AH33" s="42"/>
    </row>
    <row r="34" spans="7:34" ht="12.75">
      <c r="G34" s="2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6"/>
      <c r="Y34" s="33"/>
      <c r="Z34" s="33"/>
      <c r="AA34" s="34"/>
      <c r="AB34" s="33"/>
      <c r="AC34" s="33"/>
      <c r="AD34" s="33"/>
      <c r="AE34" s="33"/>
      <c r="AF34" s="49"/>
      <c r="AG34" s="39"/>
      <c r="AH34" s="45"/>
    </row>
    <row r="35" spans="7:34" ht="4.5" customHeight="1">
      <c r="G35" s="21"/>
      <c r="M35" s="13"/>
      <c r="AG35" s="40"/>
      <c r="AH35" s="43"/>
    </row>
    <row r="36" spans="7:34" ht="12.75">
      <c r="G36" s="21" t="s">
        <v>1</v>
      </c>
      <c r="K36" s="4"/>
      <c r="M36" s="22"/>
      <c r="N36" s="1"/>
      <c r="O36" s="1"/>
      <c r="P36" s="1"/>
      <c r="Q36" s="1"/>
      <c r="R36" s="1"/>
      <c r="S36" s="1"/>
      <c r="T36" s="1"/>
      <c r="U36" s="1"/>
      <c r="V36" s="1"/>
      <c r="W36" s="1"/>
      <c r="X36" s="17"/>
      <c r="Y36" s="15"/>
      <c r="Z36" s="15"/>
      <c r="AA36" s="16"/>
      <c r="AB36" s="1"/>
      <c r="AC36" s="1"/>
      <c r="AD36" s="1"/>
      <c r="AE36" s="1"/>
      <c r="AF36" s="22"/>
      <c r="AG36" s="41"/>
      <c r="AH36" s="44"/>
    </row>
    <row r="37" spans="1:33" ht="12.75">
      <c r="A37" s="2" t="s">
        <v>1</v>
      </c>
      <c r="C37" t="s">
        <v>1</v>
      </c>
      <c r="G37" s="21"/>
      <c r="K37" s="24" t="s">
        <v>1</v>
      </c>
      <c r="M37" s="11"/>
      <c r="N37" s="8"/>
      <c r="O37" s="10"/>
      <c r="P37" s="8"/>
      <c r="Q37" s="9"/>
      <c r="S37" s="9"/>
      <c r="T37" s="9"/>
      <c r="U37" s="9"/>
      <c r="V37" s="9"/>
      <c r="W37" s="9"/>
      <c r="AG37" s="47"/>
    </row>
    <row r="38" spans="7:26" ht="12.75">
      <c r="G38" s="25"/>
      <c r="K38" s="23" t="s">
        <v>1</v>
      </c>
      <c r="L38" t="s">
        <v>1</v>
      </c>
      <c r="M38" s="8"/>
      <c r="W38" s="48"/>
      <c r="X38" s="31"/>
      <c r="Y38" s="46"/>
      <c r="Z38" s="2"/>
    </row>
    <row r="39" spans="7:26" ht="12.75">
      <c r="G39" s="25"/>
      <c r="M39" s="2"/>
      <c r="S39" s="2"/>
      <c r="W39" s="29"/>
      <c r="X39" s="30"/>
      <c r="Y39" s="2"/>
      <c r="Z39" s="2"/>
    </row>
    <row r="40" spans="7:26" ht="4.5" customHeight="1">
      <c r="G40" s="25"/>
      <c r="Z40" s="12"/>
    </row>
    <row r="41" spans="7:26" ht="12.75">
      <c r="G41" s="25"/>
      <c r="K41" s="32">
        <f>IF(74="N",AG74/2,AG74/2)-0.31</f>
        <v>18.928461538461537</v>
      </c>
      <c r="L41" s="2" t="s">
        <v>0</v>
      </c>
      <c r="M41" s="26"/>
      <c r="N41" s="27"/>
      <c r="O41" s="27"/>
      <c r="P41" s="28"/>
      <c r="Q41" s="28"/>
      <c r="R41" s="28"/>
      <c r="S41" s="28"/>
      <c r="T41" s="28"/>
      <c r="U41" s="28"/>
      <c r="W41" s="29"/>
      <c r="X41" s="32"/>
      <c r="Y41" s="46"/>
      <c r="Z41" s="2"/>
    </row>
    <row r="42" spans="7:24" ht="12.75">
      <c r="G42" s="25"/>
      <c r="K42" s="5" t="s">
        <v>1</v>
      </c>
      <c r="L42" t="s">
        <v>1</v>
      </c>
      <c r="O42" s="2"/>
      <c r="R42" s="26"/>
      <c r="X42" s="26"/>
    </row>
    <row r="43" spans="7:33" ht="4.5" customHeight="1">
      <c r="G43" s="25"/>
      <c r="AG43" s="4"/>
    </row>
    <row r="44" spans="7:25" ht="12.75">
      <c r="G44" s="25"/>
      <c r="K44" s="16" t="s">
        <v>1</v>
      </c>
      <c r="M44" s="37"/>
      <c r="Y44" s="46"/>
    </row>
    <row r="45" ht="12.75">
      <c r="G45" s="21"/>
    </row>
    <row r="46" ht="12.75">
      <c r="G46" s="21"/>
    </row>
    <row r="47" ht="12.75">
      <c r="G47" s="21"/>
    </row>
    <row r="48" spans="5:7" ht="12.75">
      <c r="E48" s="29" t="s">
        <v>6</v>
      </c>
      <c r="G48" s="21"/>
    </row>
    <row r="49" spans="7:18" ht="12.75">
      <c r="G49" s="21"/>
      <c r="K49" s="4"/>
      <c r="M49" t="s">
        <v>1</v>
      </c>
      <c r="Q49" s="2" t="s">
        <v>1</v>
      </c>
      <c r="R49" s="7"/>
    </row>
    <row r="50" spans="7:27" ht="13.5" thickBot="1">
      <c r="G50" s="21"/>
      <c r="K50" t="s">
        <v>1</v>
      </c>
      <c r="M50" t="s">
        <v>1</v>
      </c>
      <c r="Z50" s="4"/>
      <c r="AA50" s="2"/>
    </row>
    <row r="51" spans="7:34" ht="13.5" thickBot="1">
      <c r="G51" s="21"/>
      <c r="K51" s="19" t="s">
        <v>1</v>
      </c>
      <c r="L51" s="2" t="s">
        <v>1</v>
      </c>
      <c r="M51" s="19" t="s">
        <v>1</v>
      </c>
      <c r="Q51" s="27"/>
      <c r="R51" s="27"/>
      <c r="S51" s="28"/>
      <c r="T51" s="28"/>
      <c r="U51" s="28"/>
      <c r="V51" s="28"/>
      <c r="W51" s="28"/>
      <c r="X51" s="35"/>
      <c r="Y51" s="2"/>
      <c r="AG51" s="42"/>
      <c r="AH51" s="42"/>
    </row>
    <row r="52" spans="7:24" ht="4.5" customHeight="1" thickBot="1">
      <c r="G52" s="21"/>
      <c r="L52" s="2"/>
      <c r="X52" s="20"/>
    </row>
    <row r="53" spans="7:34" ht="13.5" thickBot="1">
      <c r="G53" s="21"/>
      <c r="K53" s="30">
        <f>AG77</f>
        <v>36</v>
      </c>
      <c r="L53" s="2" t="s">
        <v>0</v>
      </c>
      <c r="M53" s="2" t="s">
        <v>1</v>
      </c>
      <c r="W53" s="29"/>
      <c r="X53" s="38"/>
      <c r="Y53" s="2"/>
      <c r="AG53" s="42"/>
      <c r="AH53" s="42"/>
    </row>
    <row r="54" spans="7:34" ht="12.75">
      <c r="G54" s="21"/>
      <c r="M54" s="33" t="s">
        <v>1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6"/>
      <c r="Y54" s="33"/>
      <c r="Z54" s="33"/>
      <c r="AA54" s="34"/>
      <c r="AB54" s="33"/>
      <c r="AC54" s="33"/>
      <c r="AD54" s="33"/>
      <c r="AE54" s="33"/>
      <c r="AF54" s="49"/>
      <c r="AG54" s="39"/>
      <c r="AH54" s="45"/>
    </row>
    <row r="55" spans="7:34" ht="4.5" customHeight="1">
      <c r="G55" s="21"/>
      <c r="M55" s="13"/>
      <c r="AG55" s="40"/>
      <c r="AH55" s="43"/>
    </row>
    <row r="56" spans="7:34" ht="12.75">
      <c r="G56" s="21" t="s">
        <v>1</v>
      </c>
      <c r="K56" s="4"/>
      <c r="M56" s="22"/>
      <c r="N56" s="1"/>
      <c r="O56" s="1"/>
      <c r="P56" s="1"/>
      <c r="Q56" s="1"/>
      <c r="R56" s="1"/>
      <c r="S56" s="1"/>
      <c r="T56" s="1"/>
      <c r="U56" s="1"/>
      <c r="V56" s="1"/>
      <c r="W56" s="1"/>
      <c r="X56" s="17"/>
      <c r="Y56" s="15"/>
      <c r="Z56" s="15"/>
      <c r="AA56" s="16"/>
      <c r="AB56" s="1"/>
      <c r="AC56" s="1"/>
      <c r="AD56" s="1"/>
      <c r="AE56" s="1"/>
      <c r="AF56" s="22"/>
      <c r="AG56" s="41"/>
      <c r="AH56" s="44"/>
    </row>
    <row r="57" spans="1:33" ht="12.75">
      <c r="A57" s="2" t="s">
        <v>1</v>
      </c>
      <c r="C57" t="s">
        <v>1</v>
      </c>
      <c r="G57" s="21"/>
      <c r="K57" s="24" t="s">
        <v>1</v>
      </c>
      <c r="M57" s="11" t="s">
        <v>1</v>
      </c>
      <c r="N57" s="8"/>
      <c r="O57" s="10"/>
      <c r="P57" s="8"/>
      <c r="Q57" s="9"/>
      <c r="S57" s="9"/>
      <c r="T57" s="9"/>
      <c r="U57" s="9"/>
      <c r="V57" s="9"/>
      <c r="W57" s="9"/>
      <c r="AG57" s="47"/>
    </row>
    <row r="58" spans="7:26" ht="12.75">
      <c r="G58" s="25"/>
      <c r="K58" s="23" t="s">
        <v>1</v>
      </c>
      <c r="L58" t="s">
        <v>1</v>
      </c>
      <c r="M58" s="8"/>
      <c r="W58" s="48"/>
      <c r="X58" s="31"/>
      <c r="Y58" s="46"/>
      <c r="Z58" s="2"/>
    </row>
    <row r="59" spans="7:26" ht="12.75">
      <c r="G59" s="25"/>
      <c r="M59" s="2" t="s">
        <v>1</v>
      </c>
      <c r="S59" s="2"/>
      <c r="W59" s="29"/>
      <c r="X59" s="30"/>
      <c r="Y59" s="2"/>
      <c r="Z59" s="2"/>
    </row>
    <row r="60" spans="7:26" ht="4.5" customHeight="1">
      <c r="G60" s="25"/>
      <c r="Z60" s="12"/>
    </row>
    <row r="61" spans="7:26" ht="12.75">
      <c r="G61" s="25"/>
      <c r="K61" s="32">
        <f>IF(74="N",AG74/2,AG74/2)-0.31</f>
        <v>18.928461538461537</v>
      </c>
      <c r="L61" s="2" t="s">
        <v>0</v>
      </c>
      <c r="M61" s="26"/>
      <c r="N61" s="27"/>
      <c r="O61" s="27"/>
      <c r="P61" s="28"/>
      <c r="Q61" s="28"/>
      <c r="R61" s="28"/>
      <c r="S61" s="28"/>
      <c r="T61" s="28"/>
      <c r="U61" s="28"/>
      <c r="W61" s="29"/>
      <c r="X61" s="32"/>
      <c r="Y61" s="46"/>
      <c r="Z61" s="2"/>
    </row>
    <row r="62" spans="7:24" ht="12.75">
      <c r="G62" s="25"/>
      <c r="K62" s="5" t="s">
        <v>1</v>
      </c>
      <c r="L62" t="s">
        <v>1</v>
      </c>
      <c r="N62" t="s">
        <v>63</v>
      </c>
      <c r="O62" s="2"/>
      <c r="R62" s="26"/>
      <c r="T62" t="s">
        <v>45</v>
      </c>
      <c r="X62" s="26"/>
    </row>
    <row r="63" spans="7:33" ht="4.5" customHeight="1">
      <c r="G63" s="25"/>
      <c r="AG63" s="4"/>
    </row>
    <row r="64" spans="7:25" ht="12.75">
      <c r="G64" s="25"/>
      <c r="K64" s="16" t="s">
        <v>1</v>
      </c>
      <c r="M64" s="37"/>
      <c r="N64" t="s">
        <v>44</v>
      </c>
      <c r="T64" t="s">
        <v>46</v>
      </c>
      <c r="Y64" s="46"/>
    </row>
    <row r="65" ht="12.75">
      <c r="G65" s="21"/>
    </row>
    <row r="66" spans="7:25" ht="12.75">
      <c r="G66" s="21"/>
      <c r="Y66" s="46"/>
    </row>
    <row r="67" ht="12.75">
      <c r="G67" s="21"/>
    </row>
    <row r="68" spans="5:31" ht="12.75">
      <c r="E68" s="29" t="s">
        <v>6</v>
      </c>
      <c r="G68" s="21"/>
      <c r="AE68" t="s">
        <v>30</v>
      </c>
    </row>
    <row r="69" spans="7:18" ht="12.75">
      <c r="G69" s="21"/>
      <c r="K69" s="4"/>
      <c r="M69" t="s">
        <v>1</v>
      </c>
      <c r="Q69" s="2" t="s">
        <v>1</v>
      </c>
      <c r="R69" s="7" t="s">
        <v>3</v>
      </c>
    </row>
    <row r="70" spans="7:27" ht="13.5" thickBot="1">
      <c r="G70" s="21"/>
      <c r="K70" t="s">
        <v>1</v>
      </c>
      <c r="M70" t="s">
        <v>1</v>
      </c>
      <c r="X70" t="s">
        <v>1</v>
      </c>
      <c r="Z70" s="4"/>
      <c r="AA70" s="2" t="s">
        <v>1</v>
      </c>
    </row>
    <row r="71" spans="7:34" ht="13.5" thickBot="1">
      <c r="G71" s="21"/>
      <c r="K71" s="19" t="s">
        <v>1</v>
      </c>
      <c r="L71" s="2" t="s">
        <v>1</v>
      </c>
      <c r="M71" s="19" t="s">
        <v>1</v>
      </c>
      <c r="Q71" s="27" t="s">
        <v>1</v>
      </c>
      <c r="R71" s="27"/>
      <c r="S71" s="28"/>
      <c r="T71" s="28"/>
      <c r="U71" s="28"/>
      <c r="V71" s="28"/>
      <c r="W71" s="28"/>
      <c r="X71" s="35">
        <v>156</v>
      </c>
      <c r="Y71" s="2" t="s">
        <v>2</v>
      </c>
      <c r="AG71" s="42" t="s">
        <v>14</v>
      </c>
      <c r="AH71" s="42" t="s">
        <v>15</v>
      </c>
    </row>
    <row r="72" spans="7:24" ht="4.5" customHeight="1" thickBot="1">
      <c r="G72" s="21"/>
      <c r="L72" s="2"/>
      <c r="X72" s="20" t="s">
        <v>1</v>
      </c>
    </row>
    <row r="73" spans="7:34" ht="13.5" thickBot="1">
      <c r="G73" s="21"/>
      <c r="K73" s="30">
        <f>AG77</f>
        <v>36</v>
      </c>
      <c r="L73" s="2" t="s">
        <v>0</v>
      </c>
      <c r="M73" s="2" t="s">
        <v>1</v>
      </c>
      <c r="W73" s="29" t="s">
        <v>8</v>
      </c>
      <c r="X73" s="38" t="s">
        <v>9</v>
      </c>
      <c r="Y73" s="2" t="s">
        <v>10</v>
      </c>
      <c r="AG73" s="42" t="s">
        <v>12</v>
      </c>
      <c r="AH73" s="42" t="s">
        <v>13</v>
      </c>
    </row>
    <row r="74" spans="7:34" ht="12.75">
      <c r="G74" s="21"/>
      <c r="M74" s="33" t="s">
        <v>1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6">
        <f>X71</f>
        <v>156</v>
      </c>
      <c r="Y74" s="33" t="s">
        <v>23</v>
      </c>
      <c r="Z74" s="33"/>
      <c r="AA74" s="34"/>
      <c r="AB74" s="33"/>
      <c r="AC74" s="33"/>
      <c r="AD74" s="33"/>
      <c r="AE74" s="33"/>
      <c r="AF74" s="49" t="s">
        <v>22</v>
      </c>
      <c r="AG74" s="39">
        <f>492/X71*12.2</f>
        <v>38.47692307692307</v>
      </c>
      <c r="AH74" s="45">
        <f>AG74*2.54</f>
        <v>97.7313846153846</v>
      </c>
    </row>
    <row r="75" spans="7:34" ht="4.5" customHeight="1">
      <c r="G75" s="21"/>
      <c r="M75" s="13" t="s">
        <v>1</v>
      </c>
      <c r="AG75" s="40"/>
      <c r="AH75" s="43" t="s">
        <v>1</v>
      </c>
    </row>
    <row r="76" spans="7:34" ht="12.75">
      <c r="G76" s="21" t="s">
        <v>1</v>
      </c>
      <c r="K76" s="4"/>
      <c r="M76" s="22" t="s">
        <v>1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7"/>
      <c r="Y76" s="15"/>
      <c r="Z76" s="15"/>
      <c r="AA76" s="16"/>
      <c r="AB76" s="1"/>
      <c r="AC76" s="1"/>
      <c r="AD76" s="1"/>
      <c r="AE76" s="1"/>
      <c r="AF76" s="22" t="s">
        <v>11</v>
      </c>
      <c r="AG76" s="41">
        <f>(468/X71*12)/4*4</f>
        <v>36</v>
      </c>
      <c r="AH76" s="44">
        <f>AG76*2.54</f>
        <v>91.44</v>
      </c>
    </row>
    <row r="77" spans="1:33" ht="12.75">
      <c r="A77" s="2" t="s">
        <v>1</v>
      </c>
      <c r="C77" t="s">
        <v>1</v>
      </c>
      <c r="G77" s="21"/>
      <c r="K77" s="24" t="s">
        <v>1</v>
      </c>
      <c r="M77" s="11" t="s">
        <v>1</v>
      </c>
      <c r="N77" s="8" t="s">
        <v>1</v>
      </c>
      <c r="O77" s="10"/>
      <c r="P77" s="8"/>
      <c r="Q77" s="9"/>
      <c r="S77" s="9"/>
      <c r="T77" s="9"/>
      <c r="U77" s="9"/>
      <c r="V77" s="9" t="s">
        <v>1</v>
      </c>
      <c r="W77" s="9"/>
      <c r="AG77" s="47">
        <f>IF(X73="n",AG76,AH76)</f>
        <v>36</v>
      </c>
    </row>
    <row r="78" spans="6:29" ht="4.5" customHeight="1">
      <c r="F78" s="4"/>
      <c r="G78" s="25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7:26" ht="12.75">
      <c r="G79" s="25"/>
      <c r="K79" s="23" t="s">
        <v>1</v>
      </c>
      <c r="L79" t="s">
        <v>1</v>
      </c>
      <c r="M79" s="8"/>
      <c r="N79" t="s">
        <v>24</v>
      </c>
      <c r="O79">
        <v>4</v>
      </c>
      <c r="W79" s="48" t="s">
        <v>18</v>
      </c>
      <c r="X79" s="31">
        <f>AG77*2+0.6</f>
        <v>72.6</v>
      </c>
      <c r="Y79" s="46" t="str">
        <f>IF(X73="n","IN","CM")</f>
        <v>IN</v>
      </c>
      <c r="Z79" s="2" t="s">
        <v>17</v>
      </c>
    </row>
    <row r="80" spans="7:29" ht="12.75">
      <c r="G80" s="25"/>
      <c r="M80" s="2" t="s">
        <v>1</v>
      </c>
      <c r="S80" s="2" t="s">
        <v>16</v>
      </c>
      <c r="W80" s="29" t="s">
        <v>59</v>
      </c>
      <c r="X80" s="30" t="s">
        <v>61</v>
      </c>
      <c r="Y80" s="2" t="s">
        <v>60</v>
      </c>
      <c r="Z80" s="2"/>
      <c r="AC80" t="s">
        <v>62</v>
      </c>
    </row>
    <row r="81" spans="7:26" ht="4.5" customHeight="1">
      <c r="G81" s="25"/>
      <c r="Z81" s="12"/>
    </row>
    <row r="82" spans="7:26" ht="12.75">
      <c r="G82" s="25"/>
      <c r="K82" s="32">
        <f>IF(X73="n",AG74/2,AH74/2)-0.31</f>
        <v>18.928461538461537</v>
      </c>
      <c r="L82" s="2" t="s">
        <v>0</v>
      </c>
      <c r="M82" s="26"/>
      <c r="N82" s="27"/>
      <c r="O82" s="27"/>
      <c r="P82" s="28"/>
      <c r="Q82" s="28"/>
      <c r="R82" s="28"/>
      <c r="S82" s="28"/>
      <c r="T82" s="28"/>
      <c r="U82" s="28"/>
      <c r="W82" s="29" t="s">
        <v>19</v>
      </c>
      <c r="X82" s="32" t="e">
        <f>X98IF(X73="n",AG74/2,AH74/2)+0.01125*AG86</f>
        <v>#NAME?</v>
      </c>
      <c r="Y82" s="46" t="str">
        <f>IF(X73="n","IN","CM")</f>
        <v>IN</v>
      </c>
      <c r="Z82" s="2" t="s">
        <v>20</v>
      </c>
    </row>
    <row r="83" spans="7:18" ht="12.75">
      <c r="G83" s="25"/>
      <c r="K83" s="5" t="s">
        <v>1</v>
      </c>
      <c r="L83" t="s">
        <v>1</v>
      </c>
      <c r="O83" s="2" t="s">
        <v>1</v>
      </c>
      <c r="R83" s="26" t="s">
        <v>21</v>
      </c>
    </row>
    <row r="84" spans="7:33" ht="4.5" customHeight="1">
      <c r="G84" s="25"/>
      <c r="AG84" s="4"/>
    </row>
    <row r="85" spans="7:13" ht="12.75">
      <c r="G85" s="25"/>
      <c r="K85" s="16" t="s">
        <v>1</v>
      </c>
      <c r="M85" s="37"/>
    </row>
    <row r="86" ht="12.75">
      <c r="G86" s="21"/>
    </row>
    <row r="87" spans="7:11" ht="4.5" customHeight="1">
      <c r="G87" s="21"/>
      <c r="K87" s="4"/>
    </row>
    <row r="88" spans="7:29" ht="12.75">
      <c r="G88" s="21"/>
      <c r="L88" s="14" t="s">
        <v>1</v>
      </c>
      <c r="M88" s="14"/>
      <c r="O88" t="s">
        <v>47</v>
      </c>
      <c r="T88" s="2"/>
      <c r="AC88" s="46"/>
    </row>
    <row r="89" spans="7:14" ht="12.75">
      <c r="G89" s="21"/>
      <c r="K89" s="18" t="s">
        <v>1</v>
      </c>
      <c r="L89" s="14" t="s">
        <v>1</v>
      </c>
      <c r="M89" s="13" t="s">
        <v>1</v>
      </c>
      <c r="N89" s="50" t="s">
        <v>27</v>
      </c>
    </row>
    <row r="90" spans="7:15" ht="12.75">
      <c r="G90" s="21"/>
      <c r="K90" s="6" t="s">
        <v>1</v>
      </c>
      <c r="L90" t="s">
        <v>1</v>
      </c>
      <c r="M90" s="51"/>
      <c r="N90" s="51" t="s">
        <v>26</v>
      </c>
      <c r="O90" s="51"/>
    </row>
    <row r="91" spans="1:14" ht="12.75">
      <c r="A91" t="s">
        <v>1</v>
      </c>
      <c r="B91" t="s">
        <v>1</v>
      </c>
      <c r="E91" s="29" t="s">
        <v>1</v>
      </c>
      <c r="G91" s="21"/>
      <c r="K91" s="30">
        <f>K73</f>
        <v>36</v>
      </c>
      <c r="L91" s="2" t="s">
        <v>0</v>
      </c>
      <c r="N91" t="s">
        <v>54</v>
      </c>
    </row>
    <row r="92" spans="7:15" ht="12.75">
      <c r="G92" s="21"/>
      <c r="K92" s="5" t="s">
        <v>1</v>
      </c>
      <c r="L92" t="s">
        <v>1</v>
      </c>
      <c r="O92" s="2" t="s">
        <v>1</v>
      </c>
    </row>
    <row r="93" spans="7:26" ht="12.75">
      <c r="G93" s="21"/>
      <c r="M93" s="2"/>
      <c r="N93" t="s">
        <v>41</v>
      </c>
      <c r="X93" s="3"/>
      <c r="Y93" s="2"/>
      <c r="Z93" t="s">
        <v>1</v>
      </c>
    </row>
    <row r="94" spans="2:25" ht="12.75">
      <c r="B94" t="s">
        <v>55</v>
      </c>
      <c r="C94" t="s">
        <v>0</v>
      </c>
      <c r="D94" t="s">
        <v>58</v>
      </c>
      <c r="E94" t="s">
        <v>56</v>
      </c>
      <c r="G94" s="21"/>
      <c r="I94" t="s">
        <v>57</v>
      </c>
      <c r="N94" t="s">
        <v>36</v>
      </c>
      <c r="W94" s="2"/>
      <c r="X94" s="3"/>
      <c r="Y94" s="2"/>
    </row>
    <row r="95" spans="7:17" ht="12.75">
      <c r="G95" s="21"/>
      <c r="K95" s="1"/>
      <c r="Q95" t="s">
        <v>32</v>
      </c>
    </row>
    <row r="96" spans="7:14" ht="12.75">
      <c r="G96" s="21"/>
      <c r="I96" s="21"/>
      <c r="J96" s="28"/>
      <c r="N96" t="s">
        <v>38</v>
      </c>
    </row>
    <row r="97" spans="7:10" ht="12.75">
      <c r="G97" s="21"/>
      <c r="I97" s="21"/>
      <c r="J97" s="28"/>
    </row>
    <row r="98" spans="7:13" ht="12.75">
      <c r="G98" s="21"/>
      <c r="I98" s="21"/>
      <c r="J98" s="28"/>
      <c r="K98" s="32">
        <f>K91/2*0.865</f>
        <v>15.57</v>
      </c>
      <c r="L98" s="2" t="s">
        <v>0</v>
      </c>
      <c r="M98" t="s">
        <v>42</v>
      </c>
    </row>
    <row r="99" spans="7:26" ht="12.75">
      <c r="G99" s="21"/>
      <c r="I99" s="21"/>
      <c r="J99" s="28"/>
      <c r="M99" t="s">
        <v>5</v>
      </c>
      <c r="X99">
        <f>IF(73="n",AG74/2,AH74/2*0.03879)</f>
        <v>1.8955002046153842</v>
      </c>
      <c r="Z99" t="s">
        <v>12</v>
      </c>
    </row>
    <row r="100" spans="7:11" ht="12.75">
      <c r="G100" s="21"/>
      <c r="I100" s="21"/>
      <c r="J100" s="28"/>
      <c r="K100" s="1"/>
    </row>
    <row r="101" spans="7:12" ht="12.75">
      <c r="G101" s="21"/>
      <c r="J101" s="28"/>
      <c r="L101" s="2" t="s">
        <v>1</v>
      </c>
    </row>
    <row r="102" spans="7:11" ht="12.75">
      <c r="G102" s="21"/>
      <c r="K102" t="s">
        <v>7</v>
      </c>
    </row>
    <row r="103" spans="2:7" ht="12.75">
      <c r="B103" t="s">
        <v>4</v>
      </c>
      <c r="G103" s="21"/>
    </row>
    <row r="104" spans="7:11" ht="12.75">
      <c r="G104" s="21"/>
      <c r="K104" t="s">
        <v>48</v>
      </c>
    </row>
    <row r="105" ht="12.75">
      <c r="K105" t="s">
        <v>49</v>
      </c>
    </row>
    <row r="106" ht="12.75">
      <c r="K106" t="s">
        <v>50</v>
      </c>
    </row>
    <row r="107" ht="12.75">
      <c r="K107" t="s">
        <v>51</v>
      </c>
    </row>
    <row r="108" ht="12.75">
      <c r="K108" t="s">
        <v>52</v>
      </c>
    </row>
    <row r="109" ht="12.75">
      <c r="K109" t="s">
        <v>53</v>
      </c>
    </row>
  </sheetData>
  <sheetProtection/>
  <hyperlinks>
    <hyperlink ref="N90" r:id="rId1" display="wwwb3ayw@windstream.net"/>
  </hyperlinks>
  <printOptions/>
  <pageMargins left="0.5" right="0.25" top="1" bottom="1" header="0.5" footer="0.5"/>
  <pageSetup horizontalDpi="300" verticalDpi="300" orientation="portrait" scale="90" r:id="rId3"/>
  <headerFooter alignWithMargins="0">
    <oddHeader>&amp;C&amp;16&amp;F</oddHeader>
    <oddFooter>&amp;L&amp;D&amp;R&amp;F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104"/>
  <sheetViews>
    <sheetView tabSelected="1" zoomScale="125" zoomScaleNormal="125" workbookViewId="0" topLeftCell="A55">
      <selection activeCell="M97" sqref="M97"/>
    </sheetView>
  </sheetViews>
  <sheetFormatPr defaultColWidth="9.140625" defaultRowHeight="12.75"/>
  <cols>
    <col min="1" max="1" width="5.57421875" style="0" customWidth="1"/>
    <col min="2" max="6" width="2.28125" style="0" customWidth="1"/>
    <col min="7" max="7" width="0.85546875" style="0" customWidth="1"/>
    <col min="8" max="8" width="1.7109375" style="0" customWidth="1"/>
    <col min="9" max="10" width="0.85546875" style="0" customWidth="1"/>
    <col min="11" max="11" width="6.57421875" style="0" customWidth="1"/>
    <col min="12" max="12" width="2.28125" style="0" customWidth="1"/>
    <col min="13" max="13" width="4.57421875" style="0" customWidth="1"/>
    <col min="14" max="23" width="2.28125" style="0" customWidth="1"/>
    <col min="24" max="24" width="7.8515625" style="0" customWidth="1"/>
    <col min="25" max="25" width="3.8515625" style="0" customWidth="1"/>
    <col min="26" max="32" width="2.28125" style="0" customWidth="1"/>
  </cols>
  <sheetData>
    <row r="5" ht="12.75">
      <c r="G5" s="21"/>
    </row>
    <row r="6" ht="12.75">
      <c r="G6" s="21"/>
    </row>
    <row r="7" ht="12.75">
      <c r="G7" s="21"/>
    </row>
    <row r="8" spans="5:7" ht="12.75">
      <c r="E8" s="29" t="s">
        <v>6</v>
      </c>
      <c r="G8" s="21"/>
    </row>
    <row r="9" spans="7:18" ht="12.75">
      <c r="G9" s="21"/>
      <c r="K9" s="4"/>
      <c r="M9" t="s">
        <v>1</v>
      </c>
      <c r="Q9" s="2" t="s">
        <v>1</v>
      </c>
      <c r="R9" s="7"/>
    </row>
    <row r="10" spans="7:27" ht="13.5" thickBot="1">
      <c r="G10" s="21"/>
      <c r="K10" t="s">
        <v>1</v>
      </c>
      <c r="M10" t="s">
        <v>1</v>
      </c>
      <c r="Z10" s="4"/>
      <c r="AA10" s="2" t="s">
        <v>1</v>
      </c>
    </row>
    <row r="11" spans="7:34" ht="13.5" thickBot="1">
      <c r="G11" s="21"/>
      <c r="K11" s="19" t="s">
        <v>1</v>
      </c>
      <c r="L11" s="2" t="s">
        <v>1</v>
      </c>
      <c r="M11" s="19" t="s">
        <v>1</v>
      </c>
      <c r="Q11" s="27" t="s">
        <v>1</v>
      </c>
      <c r="R11" s="27"/>
      <c r="S11" s="28"/>
      <c r="T11" s="28"/>
      <c r="U11" s="28"/>
      <c r="V11" s="28"/>
      <c r="W11" s="28"/>
      <c r="X11" s="35"/>
      <c r="Y11" s="2"/>
      <c r="AG11" s="42"/>
      <c r="AH11" s="42"/>
    </row>
    <row r="12" spans="7:24" ht="4.5" customHeight="1" thickBot="1">
      <c r="G12" s="21"/>
      <c r="L12" s="2"/>
      <c r="X12" s="20"/>
    </row>
    <row r="13" spans="7:34" ht="13.5" thickBot="1">
      <c r="G13" s="21"/>
      <c r="K13" s="30">
        <f>AG77*0.985</f>
        <v>36.03379623287671</v>
      </c>
      <c r="L13" s="2" t="s">
        <v>0</v>
      </c>
      <c r="M13" s="2" t="s">
        <v>25</v>
      </c>
      <c r="W13" s="29"/>
      <c r="X13" s="38"/>
      <c r="Y13" s="2"/>
      <c r="AG13" s="42"/>
      <c r="AH13" s="42"/>
    </row>
    <row r="14" spans="7:34" ht="12.75">
      <c r="G14" s="2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6"/>
      <c r="Y14" s="33"/>
      <c r="Z14" s="33"/>
      <c r="AA14" s="34"/>
      <c r="AB14" s="33"/>
      <c r="AC14" s="33"/>
      <c r="AD14" s="33"/>
      <c r="AE14" s="33"/>
      <c r="AF14" s="49"/>
      <c r="AG14" s="39"/>
      <c r="AH14" s="45"/>
    </row>
    <row r="15" spans="7:34" ht="4.5" customHeight="1">
      <c r="G15" s="21"/>
      <c r="M15" s="13" t="s">
        <v>1</v>
      </c>
      <c r="AG15" s="40"/>
      <c r="AH15" s="43" t="s">
        <v>1</v>
      </c>
    </row>
    <row r="16" spans="7:34" ht="12.75">
      <c r="G16" s="21" t="s">
        <v>1</v>
      </c>
      <c r="K16" s="4"/>
      <c r="M16" s="22"/>
      <c r="N16" s="1"/>
      <c r="O16" s="1"/>
      <c r="P16" s="1"/>
      <c r="Q16" s="1"/>
      <c r="R16" s="1"/>
      <c r="S16" s="1"/>
      <c r="T16" s="1"/>
      <c r="U16" s="1"/>
      <c r="V16" s="1"/>
      <c r="W16" s="1"/>
      <c r="X16" s="17"/>
      <c r="Y16" s="15"/>
      <c r="Z16" s="15"/>
      <c r="AA16" s="16"/>
      <c r="AB16" s="1"/>
      <c r="AC16" s="1"/>
      <c r="AD16" s="1"/>
      <c r="AE16" s="1"/>
      <c r="AF16" s="22"/>
      <c r="AG16" s="41"/>
      <c r="AH16" s="44"/>
    </row>
    <row r="17" spans="1:33" ht="12.75">
      <c r="A17" s="2" t="s">
        <v>1</v>
      </c>
      <c r="C17" t="s">
        <v>1</v>
      </c>
      <c r="G17" s="21"/>
      <c r="K17" s="24" t="s">
        <v>1</v>
      </c>
      <c r="M17" s="11" t="s">
        <v>1</v>
      </c>
      <c r="N17" s="8" t="s">
        <v>1</v>
      </c>
      <c r="O17" s="10"/>
      <c r="P17" s="8"/>
      <c r="Q17" s="9"/>
      <c r="S17" s="9"/>
      <c r="T17" s="9"/>
      <c r="U17" s="9"/>
      <c r="V17" s="9" t="s">
        <v>1</v>
      </c>
      <c r="W17" s="9"/>
      <c r="AG17" s="47">
        <f>IF(X13="n",AG16,AH16)</f>
        <v>0</v>
      </c>
    </row>
    <row r="18" spans="7:26" ht="12.75">
      <c r="G18" s="25"/>
      <c r="K18" s="23" t="s">
        <v>1</v>
      </c>
      <c r="L18" t="s">
        <v>1</v>
      </c>
      <c r="M18" s="8"/>
      <c r="W18" s="48"/>
      <c r="X18" s="31"/>
      <c r="Y18" s="46"/>
      <c r="Z18" s="2"/>
    </row>
    <row r="19" spans="7:26" ht="12.75">
      <c r="G19" s="25"/>
      <c r="M19" s="2"/>
      <c r="S19" s="2"/>
      <c r="W19" s="29"/>
      <c r="X19" s="30"/>
      <c r="Y19" s="2"/>
      <c r="Z19" s="2"/>
    </row>
    <row r="20" spans="7:26" ht="4.5" customHeight="1">
      <c r="G20" s="25"/>
      <c r="Z20" s="12"/>
    </row>
    <row r="21" spans="7:26" ht="12.75">
      <c r="G21" s="25"/>
      <c r="K21" s="32">
        <f>IF(74="N",AG74/2,AG74/2)-0.31</f>
        <v>20.246164383561645</v>
      </c>
      <c r="L21" s="2" t="s">
        <v>0</v>
      </c>
      <c r="M21" s="26"/>
      <c r="N21" s="27"/>
      <c r="O21" s="27"/>
      <c r="P21" s="28"/>
      <c r="Q21" s="28"/>
      <c r="R21" s="28"/>
      <c r="S21" s="28"/>
      <c r="T21" s="28"/>
      <c r="U21" s="28"/>
      <c r="W21" s="29"/>
      <c r="X21" s="32"/>
      <c r="Y21" s="46"/>
      <c r="Z21" s="2"/>
    </row>
    <row r="22" spans="7:24" ht="12.75">
      <c r="G22" s="25"/>
      <c r="K22" s="5" t="s">
        <v>1</v>
      </c>
      <c r="L22" t="s">
        <v>1</v>
      </c>
      <c r="O22" s="2"/>
      <c r="R22" s="26"/>
      <c r="X22" s="26"/>
    </row>
    <row r="23" spans="7:33" ht="4.5" customHeight="1">
      <c r="G23" s="25"/>
      <c r="AG23" s="4"/>
    </row>
    <row r="24" spans="7:25" ht="12.75">
      <c r="G24" s="25"/>
      <c r="K24" s="16" t="s">
        <v>1</v>
      </c>
      <c r="M24" s="37"/>
      <c r="Y24" s="46"/>
    </row>
    <row r="25" ht="12.75">
      <c r="G25" s="21"/>
    </row>
    <row r="26" ht="12.75">
      <c r="G26" s="21"/>
    </row>
    <row r="27" ht="12.75">
      <c r="G27" s="21"/>
    </row>
    <row r="28" spans="5:7" ht="12.75">
      <c r="E28" s="29" t="s">
        <v>6</v>
      </c>
      <c r="G28" s="21"/>
    </row>
    <row r="29" spans="7:18" ht="12.75">
      <c r="G29" s="21"/>
      <c r="K29" s="4"/>
      <c r="M29" t="s">
        <v>1</v>
      </c>
      <c r="Q29" s="2" t="s">
        <v>1</v>
      </c>
      <c r="R29" s="7"/>
    </row>
    <row r="30" spans="7:27" ht="13.5" thickBot="1">
      <c r="G30" s="21"/>
      <c r="K30" t="s">
        <v>1</v>
      </c>
      <c r="M30" t="s">
        <v>1</v>
      </c>
      <c r="Z30" s="4"/>
      <c r="AA30" s="2" t="s">
        <v>1</v>
      </c>
    </row>
    <row r="31" spans="7:34" ht="13.5" thickBot="1">
      <c r="G31" s="21"/>
      <c r="K31" s="19" t="s">
        <v>1</v>
      </c>
      <c r="L31" s="2" t="s">
        <v>1</v>
      </c>
      <c r="M31" s="19"/>
      <c r="Q31" s="27"/>
      <c r="R31" s="27"/>
      <c r="S31" s="28"/>
      <c r="T31" s="28"/>
      <c r="U31" s="28"/>
      <c r="V31" s="28"/>
      <c r="W31" s="28"/>
      <c r="X31" s="35"/>
      <c r="Y31" s="2"/>
      <c r="AG31" s="42"/>
      <c r="AH31" s="42"/>
    </row>
    <row r="32" spans="7:24" ht="4.5" customHeight="1" thickBot="1">
      <c r="G32" s="21"/>
      <c r="L32" s="2"/>
      <c r="X32" s="20"/>
    </row>
    <row r="33" spans="7:34" ht="13.5" thickBot="1">
      <c r="G33" s="21"/>
      <c r="K33" s="30">
        <f>AG77</f>
        <v>36.58253424657534</v>
      </c>
      <c r="L33" s="2" t="s">
        <v>0</v>
      </c>
      <c r="M33" s="2"/>
      <c r="W33" s="29"/>
      <c r="X33" s="38"/>
      <c r="Y33" s="2"/>
      <c r="AG33" s="42"/>
      <c r="AH33" s="42"/>
    </row>
    <row r="34" spans="7:34" ht="12.75">
      <c r="G34" s="2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6"/>
      <c r="Y34" s="33"/>
      <c r="Z34" s="33"/>
      <c r="AA34" s="34"/>
      <c r="AB34" s="33"/>
      <c r="AC34" s="33"/>
      <c r="AD34" s="33"/>
      <c r="AE34" s="33"/>
      <c r="AF34" s="49"/>
      <c r="AG34" s="39"/>
      <c r="AH34" s="45"/>
    </row>
    <row r="35" spans="7:34" ht="4.5" customHeight="1">
      <c r="G35" s="21"/>
      <c r="M35" s="13"/>
      <c r="AG35" s="40"/>
      <c r="AH35" s="43"/>
    </row>
    <row r="36" spans="7:34" ht="12.75">
      <c r="G36" s="21" t="s">
        <v>1</v>
      </c>
      <c r="K36" s="4"/>
      <c r="M36" s="22"/>
      <c r="N36" s="1"/>
      <c r="O36" s="1"/>
      <c r="P36" s="1"/>
      <c r="Q36" s="1"/>
      <c r="R36" s="1"/>
      <c r="S36" s="1"/>
      <c r="T36" s="1"/>
      <c r="U36" s="1"/>
      <c r="V36" s="1"/>
      <c r="W36" s="1"/>
      <c r="X36" s="17"/>
      <c r="Y36" s="15"/>
      <c r="Z36" s="15"/>
      <c r="AA36" s="16"/>
      <c r="AB36" s="1"/>
      <c r="AC36" s="1"/>
      <c r="AD36" s="1"/>
      <c r="AE36" s="1"/>
      <c r="AF36" s="22"/>
      <c r="AG36" s="41"/>
      <c r="AH36" s="44"/>
    </row>
    <row r="37" spans="1:33" ht="12.75">
      <c r="A37" s="2" t="s">
        <v>1</v>
      </c>
      <c r="C37" t="s">
        <v>1</v>
      </c>
      <c r="G37" s="21"/>
      <c r="K37" s="24" t="s">
        <v>1</v>
      </c>
      <c r="M37" s="11"/>
      <c r="N37" s="8"/>
      <c r="O37" s="10"/>
      <c r="P37" s="8"/>
      <c r="Q37" s="9"/>
      <c r="S37" s="9"/>
      <c r="T37" s="9"/>
      <c r="U37" s="9"/>
      <c r="V37" s="9"/>
      <c r="W37" s="9"/>
      <c r="AG37" s="47"/>
    </row>
    <row r="38" spans="7:26" ht="12.75">
      <c r="G38" s="25"/>
      <c r="K38" s="23" t="s">
        <v>1</v>
      </c>
      <c r="L38" t="s">
        <v>1</v>
      </c>
      <c r="M38" s="8"/>
      <c r="W38" s="48"/>
      <c r="X38" s="31"/>
      <c r="Y38" s="46"/>
      <c r="Z38" s="2"/>
    </row>
    <row r="39" spans="7:26" ht="12.75">
      <c r="G39" s="25"/>
      <c r="M39" s="2"/>
      <c r="S39" s="2"/>
      <c r="W39" s="29"/>
      <c r="X39" s="30"/>
      <c r="Y39" s="2"/>
      <c r="Z39" s="2"/>
    </row>
    <row r="40" spans="7:26" ht="4.5" customHeight="1">
      <c r="G40" s="25"/>
      <c r="Z40" s="12"/>
    </row>
    <row r="41" spans="7:26" ht="12.75">
      <c r="G41" s="25"/>
      <c r="K41" s="32">
        <f>IF(74="N",AG74/2,AG74/2)-0.31</f>
        <v>20.246164383561645</v>
      </c>
      <c r="L41" s="2" t="s">
        <v>0</v>
      </c>
      <c r="M41" s="26"/>
      <c r="N41" s="27"/>
      <c r="O41" s="27"/>
      <c r="P41" s="28"/>
      <c r="Q41" s="28"/>
      <c r="R41" s="28"/>
      <c r="S41" s="28"/>
      <c r="T41" s="28"/>
      <c r="U41" s="28"/>
      <c r="W41" s="29"/>
      <c r="X41" s="32"/>
      <c r="Y41" s="46"/>
      <c r="Z41" s="2"/>
    </row>
    <row r="42" spans="7:24" ht="12.75">
      <c r="G42" s="25"/>
      <c r="K42" s="5" t="s">
        <v>1</v>
      </c>
      <c r="L42" t="s">
        <v>1</v>
      </c>
      <c r="O42" s="2"/>
      <c r="R42" s="26"/>
      <c r="X42" s="26"/>
    </row>
    <row r="43" spans="7:33" ht="4.5" customHeight="1">
      <c r="G43" s="25"/>
      <c r="AG43" s="4"/>
    </row>
    <row r="44" spans="7:25" ht="12.75">
      <c r="G44" s="25"/>
      <c r="K44" s="16" t="s">
        <v>1</v>
      </c>
      <c r="M44" s="37"/>
      <c r="Y44" s="46"/>
    </row>
    <row r="45" ht="12.75">
      <c r="G45" s="21"/>
    </row>
    <row r="46" ht="12.75">
      <c r="G46" s="21"/>
    </row>
    <row r="47" ht="12.75">
      <c r="G47" s="21"/>
    </row>
    <row r="48" spans="5:7" ht="12.75">
      <c r="E48" s="29" t="s">
        <v>6</v>
      </c>
      <c r="G48" s="21"/>
    </row>
    <row r="49" spans="7:18" ht="12.75">
      <c r="G49" s="21"/>
      <c r="K49" s="4"/>
      <c r="M49" t="s">
        <v>1</v>
      </c>
      <c r="Q49" s="2" t="s">
        <v>1</v>
      </c>
      <c r="R49" s="7"/>
    </row>
    <row r="50" spans="7:27" ht="13.5" thickBot="1">
      <c r="G50" s="21"/>
      <c r="K50" t="s">
        <v>1</v>
      </c>
      <c r="M50" t="s">
        <v>1</v>
      </c>
      <c r="Z50" s="4"/>
      <c r="AA50" s="2"/>
    </row>
    <row r="51" spans="7:34" ht="13.5" thickBot="1">
      <c r="G51" s="21"/>
      <c r="K51" s="19" t="s">
        <v>1</v>
      </c>
      <c r="L51" s="2" t="s">
        <v>1</v>
      </c>
      <c r="M51" s="19" t="s">
        <v>1</v>
      </c>
      <c r="Q51" s="27"/>
      <c r="R51" s="27"/>
      <c r="S51" s="28"/>
      <c r="T51" s="28"/>
      <c r="U51" s="28"/>
      <c r="V51" s="28"/>
      <c r="W51" s="28"/>
      <c r="X51" s="35"/>
      <c r="Y51" s="2"/>
      <c r="AG51" s="42"/>
      <c r="AH51" s="42"/>
    </row>
    <row r="52" spans="7:24" ht="4.5" customHeight="1" thickBot="1">
      <c r="G52" s="21"/>
      <c r="L52" s="2"/>
      <c r="X52" s="20"/>
    </row>
    <row r="53" spans="7:34" ht="13.5" thickBot="1">
      <c r="G53" s="21"/>
      <c r="K53" s="30">
        <f>AG77</f>
        <v>36.58253424657534</v>
      </c>
      <c r="L53" s="2" t="s">
        <v>0</v>
      </c>
      <c r="M53" s="2" t="s">
        <v>1</v>
      </c>
      <c r="W53" s="29"/>
      <c r="X53" s="38"/>
      <c r="Y53" s="2"/>
      <c r="AG53" s="42"/>
      <c r="AH53" s="42"/>
    </row>
    <row r="54" spans="7:34" ht="12.75">
      <c r="G54" s="21"/>
      <c r="M54" s="33" t="s">
        <v>1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6"/>
      <c r="Y54" s="33"/>
      <c r="Z54" s="33"/>
      <c r="AA54" s="34"/>
      <c r="AB54" s="33"/>
      <c r="AC54" s="33"/>
      <c r="AD54" s="33"/>
      <c r="AE54" s="33"/>
      <c r="AF54" s="49"/>
      <c r="AG54" s="39"/>
      <c r="AH54" s="45"/>
    </row>
    <row r="55" spans="7:34" ht="4.5" customHeight="1">
      <c r="G55" s="21"/>
      <c r="M55" s="13"/>
      <c r="AG55" s="40"/>
      <c r="AH55" s="43"/>
    </row>
    <row r="56" spans="7:34" ht="12.75">
      <c r="G56" s="21" t="s">
        <v>1</v>
      </c>
      <c r="K56" s="4"/>
      <c r="M56" s="22"/>
      <c r="N56" s="1"/>
      <c r="O56" s="1"/>
      <c r="P56" s="1"/>
      <c r="Q56" s="1"/>
      <c r="R56" s="1"/>
      <c r="S56" s="1"/>
      <c r="T56" s="1"/>
      <c r="U56" s="1"/>
      <c r="V56" s="1"/>
      <c r="W56" s="1"/>
      <c r="X56" s="17"/>
      <c r="Y56" s="15"/>
      <c r="Z56" s="15"/>
      <c r="AA56" s="16"/>
      <c r="AB56" s="1"/>
      <c r="AC56" s="1"/>
      <c r="AD56" s="1"/>
      <c r="AE56" s="1"/>
      <c r="AF56" s="22"/>
      <c r="AG56" s="41"/>
      <c r="AH56" s="44"/>
    </row>
    <row r="57" spans="1:33" ht="12.75">
      <c r="A57" s="2" t="s">
        <v>1</v>
      </c>
      <c r="C57" t="s">
        <v>1</v>
      </c>
      <c r="G57" s="21"/>
      <c r="K57" s="24" t="s">
        <v>1</v>
      </c>
      <c r="M57" s="11" t="s">
        <v>1</v>
      </c>
      <c r="N57" s="8"/>
      <c r="O57" s="10"/>
      <c r="P57" s="8"/>
      <c r="Q57" s="9"/>
      <c r="S57" s="9"/>
      <c r="T57" s="9"/>
      <c r="U57" s="9"/>
      <c r="V57" s="9"/>
      <c r="W57" s="9"/>
      <c r="AG57" s="47"/>
    </row>
    <row r="58" spans="7:26" ht="12.75">
      <c r="G58" s="25"/>
      <c r="K58" s="23" t="s">
        <v>1</v>
      </c>
      <c r="L58" t="s">
        <v>1</v>
      </c>
      <c r="M58" s="8"/>
      <c r="W58" s="48"/>
      <c r="X58" s="31"/>
      <c r="Y58" s="46"/>
      <c r="Z58" s="2"/>
    </row>
    <row r="59" spans="7:26" ht="12.75">
      <c r="G59" s="25"/>
      <c r="M59" s="2" t="s">
        <v>1</v>
      </c>
      <c r="S59" s="2"/>
      <c r="W59" s="29"/>
      <c r="X59" s="30"/>
      <c r="Y59" s="2"/>
      <c r="Z59" s="2"/>
    </row>
    <row r="60" spans="7:26" ht="4.5" customHeight="1">
      <c r="G60" s="25"/>
      <c r="Z60" s="12"/>
    </row>
    <row r="61" spans="7:26" ht="12.75">
      <c r="G61" s="25"/>
      <c r="K61" s="32">
        <f>IF(74="N",AG74/2,AG74/2)-0.31</f>
        <v>20.246164383561645</v>
      </c>
      <c r="L61" s="2" t="s">
        <v>0</v>
      </c>
      <c r="M61" s="26"/>
      <c r="N61" s="27"/>
      <c r="O61" s="27"/>
      <c r="P61" s="28"/>
      <c r="Q61" s="28"/>
      <c r="R61" s="28"/>
      <c r="S61" s="28"/>
      <c r="T61" s="28"/>
      <c r="U61" s="28"/>
      <c r="W61" s="29"/>
      <c r="X61" s="32"/>
      <c r="Y61" s="46"/>
      <c r="Z61" s="2"/>
    </row>
    <row r="62" spans="7:24" ht="12.75">
      <c r="G62" s="25"/>
      <c r="K62" s="5" t="s">
        <v>1</v>
      </c>
      <c r="L62" t="s">
        <v>1</v>
      </c>
      <c r="O62" s="2"/>
      <c r="R62" s="26"/>
      <c r="X62" s="26"/>
    </row>
    <row r="63" spans="7:33" ht="4.5" customHeight="1">
      <c r="G63" s="25"/>
      <c r="AG63" s="4"/>
    </row>
    <row r="64" spans="7:25" ht="12.75">
      <c r="G64" s="25"/>
      <c r="K64" s="16" t="s">
        <v>1</v>
      </c>
      <c r="M64" s="37"/>
      <c r="Y64" s="46"/>
    </row>
    <row r="65" ht="12.75">
      <c r="G65" s="21"/>
    </row>
    <row r="66" spans="7:25" ht="12.75">
      <c r="G66" s="21"/>
      <c r="Y66" s="46"/>
    </row>
    <row r="67" spans="7:14" ht="12.75">
      <c r="G67" s="21"/>
      <c r="N67" t="s">
        <v>28</v>
      </c>
    </row>
    <row r="68" spans="5:31" ht="12.75">
      <c r="E68" s="29" t="s">
        <v>6</v>
      </c>
      <c r="G68" s="21"/>
      <c r="L68" t="s">
        <v>29</v>
      </c>
      <c r="AE68" t="s">
        <v>30</v>
      </c>
    </row>
    <row r="69" spans="7:18" ht="12.75">
      <c r="G69" s="21"/>
      <c r="K69" s="4"/>
      <c r="M69" t="s">
        <v>1</v>
      </c>
      <c r="Q69" s="2" t="s">
        <v>1</v>
      </c>
      <c r="R69" s="7" t="s">
        <v>3</v>
      </c>
    </row>
    <row r="70" spans="7:27" ht="13.5" thickBot="1">
      <c r="G70" s="21"/>
      <c r="K70" t="s">
        <v>1</v>
      </c>
      <c r="M70" t="s">
        <v>1</v>
      </c>
      <c r="X70" t="s">
        <v>1</v>
      </c>
      <c r="Z70" s="4"/>
      <c r="AA70" s="2" t="s">
        <v>1</v>
      </c>
    </row>
    <row r="71" spans="7:34" ht="13.5" thickBot="1">
      <c r="G71" s="21"/>
      <c r="K71" s="19" t="s">
        <v>1</v>
      </c>
      <c r="L71" s="2" t="s">
        <v>1</v>
      </c>
      <c r="M71" s="19" t="s">
        <v>1</v>
      </c>
      <c r="Q71" s="27" t="s">
        <v>1</v>
      </c>
      <c r="R71" s="27"/>
      <c r="S71" s="28"/>
      <c r="T71" s="28"/>
      <c r="U71" s="28"/>
      <c r="V71" s="28"/>
      <c r="W71" s="28"/>
      <c r="X71" s="35">
        <v>146</v>
      </c>
      <c r="Y71" s="2" t="s">
        <v>2</v>
      </c>
      <c r="AG71" s="42" t="s">
        <v>14</v>
      </c>
      <c r="AH71" s="42" t="s">
        <v>15</v>
      </c>
    </row>
    <row r="72" spans="7:24" ht="4.5" customHeight="1" thickBot="1">
      <c r="G72" s="21"/>
      <c r="L72" s="2"/>
      <c r="X72" s="20">
        <v>144</v>
      </c>
    </row>
    <row r="73" spans="7:34" ht="13.5" thickBot="1">
      <c r="G73" s="21"/>
      <c r="K73" s="30">
        <f>AG76</f>
        <v>36.58253424657534</v>
      </c>
      <c r="L73" s="2" t="s">
        <v>0</v>
      </c>
      <c r="M73" s="2" t="s">
        <v>1</v>
      </c>
      <c r="W73" s="29" t="s">
        <v>8</v>
      </c>
      <c r="X73" s="38" t="s">
        <v>9</v>
      </c>
      <c r="Y73" s="2" t="s">
        <v>10</v>
      </c>
      <c r="AG73" s="42" t="s">
        <v>12</v>
      </c>
      <c r="AH73" s="42" t="s">
        <v>13</v>
      </c>
    </row>
    <row r="74" spans="7:34" ht="12.75">
      <c r="G74" s="21"/>
      <c r="M74" s="33" t="s">
        <v>1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6">
        <f>X71</f>
        <v>146</v>
      </c>
      <c r="Y74" s="33" t="s">
        <v>23</v>
      </c>
      <c r="Z74" s="33"/>
      <c r="AA74" s="34"/>
      <c r="AB74" s="33"/>
      <c r="AC74" s="33"/>
      <c r="AD74" s="33"/>
      <c r="AE74" s="33"/>
      <c r="AF74" s="49" t="s">
        <v>22</v>
      </c>
      <c r="AG74" s="39">
        <f>492/X71*12.2</f>
        <v>41.11232876712329</v>
      </c>
      <c r="AH74" s="45">
        <f>AG74*2.54</f>
        <v>104.42531506849315</v>
      </c>
    </row>
    <row r="75" spans="7:34" ht="4.5" customHeight="1">
      <c r="G75" s="21"/>
      <c r="M75" s="13" t="s">
        <v>1</v>
      </c>
      <c r="AG75" s="40"/>
      <c r="AH75" s="43" t="s">
        <v>1</v>
      </c>
    </row>
    <row r="76" spans="7:34" ht="12.75">
      <c r="G76" s="21" t="s">
        <v>1</v>
      </c>
      <c r="K76" s="4"/>
      <c r="M76" s="22" t="s">
        <v>1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7"/>
      <c r="Y76" s="15"/>
      <c r="Z76" s="15"/>
      <c r="AA76" s="16"/>
      <c r="AB76" s="1"/>
      <c r="AC76" s="1"/>
      <c r="AD76" s="1"/>
      <c r="AE76" s="1"/>
      <c r="AF76" s="22" t="s">
        <v>11</v>
      </c>
      <c r="AG76" s="41">
        <f>(468/X71*11)/4*4.15</f>
        <v>36.58253424657534</v>
      </c>
      <c r="AH76" s="44">
        <f>AG76*2.54</f>
        <v>92.91963698630137</v>
      </c>
    </row>
    <row r="77" spans="1:33" ht="12.75">
      <c r="A77" s="2" t="s">
        <v>1</v>
      </c>
      <c r="C77" t="s">
        <v>1</v>
      </c>
      <c r="G77" s="21"/>
      <c r="K77" s="24" t="s">
        <v>1</v>
      </c>
      <c r="M77" s="11" t="s">
        <v>1</v>
      </c>
      <c r="N77" s="8" t="s">
        <v>1</v>
      </c>
      <c r="O77" s="10"/>
      <c r="P77" s="8"/>
      <c r="Q77" s="9"/>
      <c r="S77" s="9"/>
      <c r="T77" s="9"/>
      <c r="U77" s="9"/>
      <c r="V77" s="9" t="s">
        <v>1</v>
      </c>
      <c r="W77" s="9"/>
      <c r="AG77" s="47">
        <f>IF(X73="n",AG76,AH76)</f>
        <v>36.58253424657534</v>
      </c>
    </row>
    <row r="78" spans="6:29" ht="4.5" customHeight="1">
      <c r="F78" s="4"/>
      <c r="G78" s="25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7:26" ht="12.75">
      <c r="G79" s="25"/>
      <c r="K79" s="23" t="s">
        <v>1</v>
      </c>
      <c r="L79" t="s">
        <v>1</v>
      </c>
      <c r="M79" s="8"/>
      <c r="N79" t="s">
        <v>24</v>
      </c>
      <c r="O79">
        <v>4</v>
      </c>
      <c r="W79" s="48" t="s">
        <v>18</v>
      </c>
      <c r="X79" s="31">
        <f>AG77*1.995+0.001</f>
        <v>72.98315582191782</v>
      </c>
      <c r="Y79" s="46" t="str">
        <f>IF(X73="n","IN","CM")</f>
        <v>IN</v>
      </c>
      <c r="Z79" s="2" t="s">
        <v>17</v>
      </c>
    </row>
    <row r="80" spans="7:26" ht="12.75">
      <c r="G80" s="25"/>
      <c r="M80" s="2" t="s">
        <v>1</v>
      </c>
      <c r="S80" s="2" t="s">
        <v>16</v>
      </c>
      <c r="W80" s="29"/>
      <c r="X80" s="30"/>
      <c r="Y80" s="2"/>
      <c r="Z80" s="2"/>
    </row>
    <row r="81" spans="7:26" ht="4.5" customHeight="1">
      <c r="G81" s="25"/>
      <c r="Z81" s="12"/>
    </row>
    <row r="82" spans="7:26" ht="12.75">
      <c r="G82" s="25"/>
      <c r="K82" s="32">
        <f>K61</f>
        <v>20.246164383561645</v>
      </c>
      <c r="L82" s="2" t="s">
        <v>0</v>
      </c>
      <c r="M82" s="26"/>
      <c r="N82" s="27"/>
      <c r="O82" s="27"/>
      <c r="P82" s="28"/>
      <c r="Q82" s="28"/>
      <c r="R82" s="28"/>
      <c r="S82" s="28"/>
      <c r="T82" s="28"/>
      <c r="U82" s="28"/>
      <c r="W82" s="29" t="s">
        <v>19</v>
      </c>
      <c r="X82" s="32" t="e">
        <f>X98IF(X73="n",AG74/2,AH74/2)+0.01125*AG86</f>
        <v>#NAME?</v>
      </c>
      <c r="Y82" s="46" t="str">
        <f>IF(X73="n","IN","CM")</f>
        <v>IN</v>
      </c>
      <c r="Z82" s="2" t="s">
        <v>20</v>
      </c>
    </row>
    <row r="83" spans="7:18" ht="12.75">
      <c r="G83" s="25"/>
      <c r="K83" s="5" t="s">
        <v>1</v>
      </c>
      <c r="L83" t="s">
        <v>1</v>
      </c>
      <c r="O83" s="2" t="s">
        <v>1</v>
      </c>
      <c r="R83" s="26" t="s">
        <v>21</v>
      </c>
    </row>
    <row r="84" spans="7:33" ht="4.5" customHeight="1">
      <c r="G84" s="25"/>
      <c r="AG84" s="4"/>
    </row>
    <row r="85" spans="7:13" ht="12.75">
      <c r="G85" s="25"/>
      <c r="K85" s="16" t="s">
        <v>1</v>
      </c>
      <c r="M85" s="37"/>
    </row>
    <row r="86" ht="12.75">
      <c r="G86" s="21"/>
    </row>
    <row r="87" spans="7:11" ht="4.5" customHeight="1">
      <c r="G87" s="21"/>
      <c r="K87" s="4"/>
    </row>
    <row r="88" spans="7:29" ht="12.75">
      <c r="G88" s="21"/>
      <c r="L88" s="14" t="s">
        <v>1</v>
      </c>
      <c r="M88" s="14"/>
      <c r="P88" t="s">
        <v>33</v>
      </c>
      <c r="T88" s="2"/>
      <c r="AC88" s="46"/>
    </row>
    <row r="89" spans="7:14" ht="12.75">
      <c r="G89" s="21"/>
      <c r="K89" s="18" t="s">
        <v>1</v>
      </c>
      <c r="L89" s="14" t="s">
        <v>1</v>
      </c>
      <c r="M89" s="13" t="s">
        <v>1</v>
      </c>
      <c r="N89" s="50" t="s">
        <v>27</v>
      </c>
    </row>
    <row r="90" spans="7:15" ht="12.75">
      <c r="G90" s="21"/>
      <c r="K90" s="6" t="s">
        <v>1</v>
      </c>
      <c r="L90" t="s">
        <v>1</v>
      </c>
      <c r="M90" s="51"/>
      <c r="N90" s="51" t="s">
        <v>26</v>
      </c>
      <c r="O90" s="51"/>
    </row>
    <row r="91" spans="1:12" ht="12.75">
      <c r="A91" t="s">
        <v>1</v>
      </c>
      <c r="B91" t="s">
        <v>1</v>
      </c>
      <c r="E91" s="29" t="s">
        <v>1</v>
      </c>
      <c r="G91" s="21"/>
      <c r="K91" s="30">
        <f>K73</f>
        <v>36.58253424657534</v>
      </c>
      <c r="L91" s="2" t="s">
        <v>0</v>
      </c>
    </row>
    <row r="92" spans="7:15" ht="12.75">
      <c r="G92" s="21"/>
      <c r="K92" s="5" t="s">
        <v>1</v>
      </c>
      <c r="L92" t="s">
        <v>1</v>
      </c>
      <c r="O92" s="2" t="s">
        <v>1</v>
      </c>
    </row>
    <row r="93" spans="7:26" ht="12.75">
      <c r="G93" s="21"/>
      <c r="M93" s="2"/>
      <c r="X93" s="3"/>
      <c r="Y93" s="2"/>
      <c r="Z93" t="s">
        <v>1</v>
      </c>
    </row>
    <row r="94" spans="7:25" ht="12.75">
      <c r="G94" s="21"/>
      <c r="N94" t="s">
        <v>31</v>
      </c>
      <c r="W94" s="2"/>
      <c r="X94" s="3"/>
      <c r="Y94" s="2"/>
    </row>
    <row r="95" spans="7:17" ht="12.75">
      <c r="G95" s="21"/>
      <c r="K95" s="1"/>
      <c r="Q95" t="s">
        <v>32</v>
      </c>
    </row>
    <row r="96" spans="7:14" ht="12.75">
      <c r="G96" s="21"/>
      <c r="I96" s="21"/>
      <c r="J96" s="28"/>
      <c r="N96" t="s">
        <v>34</v>
      </c>
    </row>
    <row r="97" spans="7:10" ht="12.75">
      <c r="G97" s="21"/>
      <c r="I97" s="21"/>
      <c r="J97" s="28"/>
    </row>
    <row r="98" spans="7:12" ht="12.75">
      <c r="G98" s="21"/>
      <c r="I98" s="21"/>
      <c r="J98" s="28"/>
      <c r="K98" s="32">
        <f>K91/2*0.95</f>
        <v>17.37670376712329</v>
      </c>
      <c r="L98" s="2" t="s">
        <v>0</v>
      </c>
    </row>
    <row r="99" spans="7:26" ht="12.75">
      <c r="G99" s="21"/>
      <c r="I99" s="21"/>
      <c r="J99" s="28"/>
      <c r="M99" t="s">
        <v>5</v>
      </c>
      <c r="X99">
        <f>IF(73="n",AG74/2,AH74/2*0.039)</f>
        <v>2.0362936438356165</v>
      </c>
      <c r="Z99" t="s">
        <v>12</v>
      </c>
    </row>
    <row r="100" spans="7:11" ht="12.75">
      <c r="G100" s="21"/>
      <c r="I100" s="21"/>
      <c r="J100" s="28"/>
      <c r="K100" s="1"/>
    </row>
    <row r="101" spans="7:12" ht="12.75">
      <c r="G101" s="21"/>
      <c r="J101" s="28"/>
      <c r="L101" s="2" t="s">
        <v>1</v>
      </c>
    </row>
    <row r="102" spans="7:11" ht="12.75">
      <c r="G102" s="21"/>
      <c r="K102" t="s">
        <v>7</v>
      </c>
    </row>
    <row r="103" spans="2:7" ht="12.75">
      <c r="B103" t="s">
        <v>4</v>
      </c>
      <c r="G103" s="21"/>
    </row>
    <row r="104" ht="12.75">
      <c r="G104" s="21"/>
    </row>
  </sheetData>
  <sheetProtection/>
  <hyperlinks>
    <hyperlink ref="N90" r:id="rId1" display="wwwb3ayw@windstream.net"/>
  </hyperlinks>
  <printOptions/>
  <pageMargins left="0.5" right="0.25" top="1" bottom="1" header="0.5" footer="0.5"/>
  <pageSetup horizontalDpi="300" verticalDpi="300" orientation="portrait" scale="90" r:id="rId3"/>
  <headerFooter alignWithMargins="0">
    <oddHeader>&amp;C&amp;16&amp;F</oddHeader>
    <oddFooter>&amp;L&amp;D&amp;R&amp;F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Wally Lau</dc:creator>
  <cp:keywords/>
  <dc:description/>
  <cp:lastModifiedBy>Owner</cp:lastModifiedBy>
  <cp:lastPrinted>2011-09-06T00:36:30Z</cp:lastPrinted>
  <dcterms:created xsi:type="dcterms:W3CDTF">1997-11-13T01:43:04Z</dcterms:created>
  <dcterms:modified xsi:type="dcterms:W3CDTF">2011-09-07T00:47:48Z</dcterms:modified>
  <cp:category/>
  <cp:version/>
  <cp:contentType/>
  <cp:contentStatus/>
</cp:coreProperties>
</file>